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N60" i="1" l="1"/>
  <c r="N59" i="1"/>
  <c r="N58" i="1"/>
  <c r="N61" i="1" s="1"/>
  <c r="N56" i="1"/>
  <c r="N55" i="1"/>
  <c r="N54" i="1"/>
  <c r="N57" i="1" s="1"/>
  <c r="N46" i="1"/>
  <c r="N45" i="1"/>
  <c r="N47" i="1" s="1"/>
  <c r="N43" i="1"/>
  <c r="N42" i="1"/>
  <c r="N41" i="1"/>
  <c r="N40" i="1"/>
  <c r="N39" i="1"/>
  <c r="N38" i="1"/>
  <c r="N37" i="1"/>
  <c r="N44" i="1" s="1"/>
  <c r="N62" i="1" l="1"/>
  <c r="N63" i="1" s="1"/>
  <c r="N64" i="1" s="1"/>
  <c r="N65" i="1" s="1"/>
  <c r="N48" i="1"/>
  <c r="N49" i="1"/>
  <c r="N50" i="1" s="1"/>
  <c r="N51" i="1" s="1"/>
  <c r="N52" i="1" s="1"/>
  <c r="K30" i="1" l="1"/>
</calcChain>
</file>

<file path=xl/sharedStrings.xml><?xml version="1.0" encoding="utf-8"?>
<sst xmlns="http://schemas.openxmlformats.org/spreadsheetml/2006/main" count="69" uniqueCount="50">
  <si>
    <t>на сумму :</t>
  </si>
  <si>
    <t>руб.</t>
  </si>
  <si>
    <t xml:space="preserve">при   100%   сборе  оплаты  населения   за   текущий   ремонт   сумма  составляет </t>
  </si>
  <si>
    <t xml:space="preserve">№ </t>
  </si>
  <si>
    <t>Адрес</t>
  </si>
  <si>
    <t>Наименование работ</t>
  </si>
  <si>
    <t>Ед.</t>
  </si>
  <si>
    <t>кол-во</t>
  </si>
  <si>
    <t>Стоимость ед.</t>
  </si>
  <si>
    <t>Всего стоим.</t>
  </si>
  <si>
    <t>п/п</t>
  </si>
  <si>
    <t>Наименование применяемых материалов</t>
  </si>
  <si>
    <t>изм.</t>
  </si>
  <si>
    <t xml:space="preserve"> без НДС, руб.</t>
  </si>
  <si>
    <t>без НДС, руб.</t>
  </si>
  <si>
    <t>Ремонт узла отопления:</t>
  </si>
  <si>
    <t>кран  шаровый 63</t>
  </si>
  <si>
    <t>шт</t>
  </si>
  <si>
    <t>муфта комбин ВР 63*2"</t>
  </si>
  <si>
    <t>муфта соедин Д 63</t>
  </si>
  <si>
    <t>резьба Д 50</t>
  </si>
  <si>
    <t>тройник  63</t>
  </si>
  <si>
    <t>труба PN 20 Д 63</t>
  </si>
  <si>
    <t>м</t>
  </si>
  <si>
    <t>угольник 63/90</t>
  </si>
  <si>
    <t>Итого:</t>
  </si>
  <si>
    <t>ТЕР16-04-002-06</t>
  </si>
  <si>
    <t>прокладка полиэт труб Д 63 мм</t>
  </si>
  <si>
    <t>100м</t>
  </si>
  <si>
    <t>ТЕР16-05-001-03</t>
  </si>
  <si>
    <t>установка вентилей Д до 100 мм</t>
  </si>
  <si>
    <t>НР 85%</t>
  </si>
  <si>
    <t>Итого ТЗ:</t>
  </si>
  <si>
    <t>ВСЕГО:</t>
  </si>
  <si>
    <r>
      <t>Второй раздел</t>
    </r>
    <r>
      <rPr>
        <b/>
        <i/>
        <sz val="10"/>
        <rFont val="Arial"/>
        <family val="2"/>
      </rPr>
      <t>. Инженерные сети:</t>
    </r>
  </si>
  <si>
    <t>Ремонт электрооборудования:</t>
  </si>
  <si>
    <t>кабель АПВ 1*6</t>
  </si>
  <si>
    <t>автоматич  выключатель А/В 40А</t>
  </si>
  <si>
    <t>кабель-канал 40/40</t>
  </si>
  <si>
    <t>ТЕРм08-02-399-01</t>
  </si>
  <si>
    <t>провод в коробах сечением до 6 мм2</t>
  </si>
  <si>
    <t>ТЕРр67-07-01</t>
  </si>
  <si>
    <t>смена пакетных выключателей</t>
  </si>
  <si>
    <t>100шт</t>
  </si>
  <si>
    <t>ТЕРм08-02-396-05</t>
  </si>
  <si>
    <t>короб метал длиной 2 м</t>
  </si>
  <si>
    <r>
      <rPr>
        <b/>
        <sz val="10"/>
        <rFont val="Arial"/>
        <family val="2"/>
        <charset val="204"/>
      </rPr>
      <t>ПЛАН</t>
    </r>
    <r>
      <rPr>
        <sz val="11"/>
        <color theme="1"/>
        <rFont val="Calibri"/>
        <family val="2"/>
        <scheme val="minor"/>
      </rPr>
      <t xml:space="preserve"> текущего ремонта  жилого дома № 13 по ул. Дзержинского на </t>
    </r>
    <r>
      <rPr>
        <b/>
        <sz val="10"/>
        <rFont val="Arial"/>
        <family val="2"/>
        <charset val="204"/>
      </rPr>
      <t xml:space="preserve">2016 </t>
    </r>
    <r>
      <rPr>
        <sz val="11"/>
        <color theme="1"/>
        <rFont val="Calibri"/>
        <family val="2"/>
        <scheme val="minor"/>
      </rPr>
      <t>год</t>
    </r>
  </si>
  <si>
    <t>Дзержинского 13</t>
  </si>
  <si>
    <t>2 шт</t>
  </si>
  <si>
    <t>Дзержинского, 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</si>
</sst>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u/>
      <sz val="10"/>
      <name val="Arial"/>
      <family val="2"/>
      <charset val="204"/>
    </font>
    <font>
      <b/>
      <sz val="10"/>
      <name val="Arial"/>
      <family val="2"/>
    </font>
    <font>
      <b/>
      <i/>
      <sz val="10"/>
      <name val="Arial"/>
      <family val="2"/>
    </font>
    <font>
      <u/>
      <sz val="10"/>
      <name val="Arial"/>
      <family val="2"/>
    </font>
    <font>
      <sz val="10"/>
      <name val="Arial"/>
      <family val="2"/>
    </font>
    <font>
      <sz val="10"/>
      <color rgb="FF00B05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0" fontId="2" fillId="0" borderId="0" xfId="0" applyFont="1"/>
    <xf numFmtId="1" fontId="3" fillId="0" borderId="0" xfId="0" applyNumberFormat="1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4" fillId="0" borderId="10" xfId="0" applyFont="1" applyBorder="1"/>
    <xf numFmtId="0" fontId="0" fillId="0" borderId="11" xfId="0" applyBorder="1"/>
    <xf numFmtId="0" fontId="6" fillId="0" borderId="12" xfId="0" applyFont="1" applyBorder="1"/>
    <xf numFmtId="0" fontId="0" fillId="0" borderId="12" xfId="0" applyBorder="1"/>
    <xf numFmtId="0" fontId="1" fillId="0" borderId="11" xfId="0" applyFont="1" applyBorder="1"/>
    <xf numFmtId="0" fontId="0" fillId="0" borderId="10" xfId="0" applyBorder="1"/>
    <xf numFmtId="0" fontId="1" fillId="0" borderId="12" xfId="0" applyFont="1" applyBorder="1"/>
    <xf numFmtId="0" fontId="1" fillId="0" borderId="9" xfId="0" applyFont="1" applyBorder="1"/>
    <xf numFmtId="0" fontId="1" fillId="0" borderId="6" xfId="0" applyFont="1" applyFill="1" applyBorder="1"/>
    <xf numFmtId="0" fontId="0" fillId="0" borderId="6" xfId="0" applyFill="1" applyBorder="1"/>
    <xf numFmtId="0" fontId="1" fillId="0" borderId="5" xfId="0" applyFont="1" applyFill="1" applyBorder="1"/>
    <xf numFmtId="0" fontId="0" fillId="0" borderId="7" xfId="0" applyFill="1" applyBorder="1"/>
    <xf numFmtId="0" fontId="0" fillId="0" borderId="5" xfId="0" applyFill="1" applyBorder="1"/>
    <xf numFmtId="0" fontId="1" fillId="0" borderId="6" xfId="0" applyFont="1" applyBorder="1"/>
    <xf numFmtId="0" fontId="1" fillId="0" borderId="5" xfId="0" applyFont="1" applyBorder="1"/>
    <xf numFmtId="0" fontId="7" fillId="0" borderId="6" xfId="0" applyFont="1" applyBorder="1"/>
    <xf numFmtId="0" fontId="1" fillId="0" borderId="12" xfId="0" applyFont="1" applyFill="1" applyBorder="1"/>
    <xf numFmtId="0" fontId="0" fillId="0" borderId="12" xfId="0" applyFill="1" applyBorder="1"/>
    <xf numFmtId="0" fontId="1" fillId="0" borderId="9" xfId="0" applyFont="1" applyFill="1" applyBorder="1"/>
    <xf numFmtId="0" fontId="0" fillId="0" borderId="9" xfId="0" applyFill="1" applyBorder="1"/>
    <xf numFmtId="16" fontId="0" fillId="0" borderId="9" xfId="0" applyNumberFormat="1" applyBorder="1"/>
    <xf numFmtId="0" fontId="3" fillId="0" borderId="12" xfId="0" applyFont="1" applyBorder="1"/>
    <xf numFmtId="2" fontId="0" fillId="0" borderId="5" xfId="0" applyNumberFormat="1" applyBorder="1"/>
    <xf numFmtId="0" fontId="7" fillId="0" borderId="12" xfId="0" applyFont="1" applyBorder="1"/>
    <xf numFmtId="9" fontId="0" fillId="0" borderId="12" xfId="0" applyNumberFormat="1" applyBorder="1"/>
    <xf numFmtId="14" fontId="8" fillId="0" borderId="10" xfId="0" applyNumberFormat="1" applyFont="1" applyBorder="1"/>
    <xf numFmtId="14" fontId="0" fillId="0" borderId="10" xfId="0" applyNumberFormat="1" applyBorder="1"/>
    <xf numFmtId="0" fontId="3" fillId="0" borderId="6" xfId="0" applyFont="1" applyBorder="1"/>
    <xf numFmtId="0" fontId="8" fillId="0" borderId="10" xfId="0" applyFont="1" applyFill="1" applyBorder="1"/>
    <xf numFmtId="0" fontId="0" fillId="0" borderId="13" xfId="0" applyBorder="1"/>
    <xf numFmtId="16" fontId="1" fillId="0" borderId="11" xfId="0" applyNumberFormat="1" applyFont="1" applyBorder="1"/>
    <xf numFmtId="16" fontId="0" fillId="0" borderId="11" xfId="0" applyNumberFormat="1" applyBorder="1"/>
    <xf numFmtId="0" fontId="0" fillId="0" borderId="14" xfId="0" applyBorder="1"/>
    <xf numFmtId="2" fontId="0" fillId="0" borderId="13" xfId="0" applyNumberFormat="1" applyBorder="1"/>
    <xf numFmtId="9" fontId="1" fillId="0" borderId="11" xfId="0" applyNumberFormat="1" applyFont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0:N65"/>
  <sheetViews>
    <sheetView tabSelected="1" topLeftCell="A29" workbookViewId="0">
      <selection activeCell="A29" sqref="A29:N66"/>
    </sheetView>
  </sheetViews>
  <sheetFormatPr defaultRowHeight="15" x14ac:dyDescent="0.25"/>
  <cols>
    <col min="9" max="9" width="30.5703125" customWidth="1"/>
  </cols>
  <sheetData>
    <row r="30" spans="4:12" x14ac:dyDescent="0.25">
      <c r="D30" s="1" t="s">
        <v>46</v>
      </c>
      <c r="F30" s="2"/>
      <c r="J30" s="1" t="s">
        <v>0</v>
      </c>
      <c r="K30" s="3">
        <f>N52+N65</f>
        <v>136691.42998500002</v>
      </c>
      <c r="L30" s="1" t="s">
        <v>1</v>
      </c>
    </row>
    <row r="31" spans="4:12" x14ac:dyDescent="0.25">
      <c r="D31" s="1" t="s">
        <v>2</v>
      </c>
      <c r="F31" s="2"/>
      <c r="K31" s="2">
        <v>190810</v>
      </c>
      <c r="L31" s="1" t="s">
        <v>1</v>
      </c>
    </row>
    <row r="33" spans="1:14" x14ac:dyDescent="0.25">
      <c r="A33" s="4" t="s">
        <v>3</v>
      </c>
      <c r="B33" s="5"/>
      <c r="C33" s="5" t="s">
        <v>4</v>
      </c>
      <c r="D33" s="6"/>
      <c r="E33" s="7" t="s">
        <v>5</v>
      </c>
      <c r="F33" s="5"/>
      <c r="G33" s="5"/>
      <c r="H33" s="5"/>
      <c r="I33" s="5"/>
      <c r="J33" s="4" t="s">
        <v>6</v>
      </c>
      <c r="K33" s="4" t="s">
        <v>7</v>
      </c>
      <c r="L33" s="7" t="s">
        <v>8</v>
      </c>
      <c r="M33" s="6"/>
      <c r="N33" s="4" t="s">
        <v>9</v>
      </c>
    </row>
    <row r="34" spans="1:14" x14ac:dyDescent="0.25">
      <c r="A34" s="8" t="s">
        <v>10</v>
      </c>
      <c r="B34" s="9"/>
      <c r="C34" s="9"/>
      <c r="D34" s="10"/>
      <c r="E34" s="11" t="s">
        <v>11</v>
      </c>
      <c r="F34" s="9"/>
      <c r="G34" s="9"/>
      <c r="H34" s="9"/>
      <c r="I34" s="9"/>
      <c r="J34" s="8" t="s">
        <v>12</v>
      </c>
      <c r="K34" s="8"/>
      <c r="L34" s="11" t="s">
        <v>13</v>
      </c>
      <c r="M34" s="10"/>
      <c r="N34" s="8" t="s">
        <v>14</v>
      </c>
    </row>
    <row r="35" spans="1:14" x14ac:dyDescent="0.25">
      <c r="A35" s="8"/>
      <c r="B35" s="13" t="s">
        <v>34</v>
      </c>
      <c r="C35" s="16"/>
      <c r="D35" s="33"/>
      <c r="E35" s="40"/>
      <c r="F35" s="9"/>
      <c r="G35" s="9"/>
      <c r="H35" s="26"/>
      <c r="I35" s="9"/>
      <c r="J35" s="12"/>
      <c r="K35" s="8"/>
      <c r="L35" s="11"/>
      <c r="M35" s="10"/>
      <c r="N35" s="35"/>
    </row>
    <row r="36" spans="1:14" x14ac:dyDescent="0.25">
      <c r="A36" s="18">
        <v>1</v>
      </c>
      <c r="B36" s="41" t="s">
        <v>47</v>
      </c>
      <c r="C36" s="14"/>
      <c r="D36" s="14"/>
      <c r="E36" s="15" t="s">
        <v>15</v>
      </c>
      <c r="F36" s="16"/>
      <c r="G36" s="16"/>
      <c r="H36" s="19" t="s">
        <v>48</v>
      </c>
      <c r="I36" s="16"/>
      <c r="J36" s="12"/>
      <c r="K36" s="12"/>
      <c r="L36" s="16"/>
      <c r="M36" s="17"/>
      <c r="N36" s="42"/>
    </row>
    <row r="37" spans="1:14" x14ac:dyDescent="0.25">
      <c r="A37" s="18"/>
      <c r="B37" s="18"/>
      <c r="C37" s="14"/>
      <c r="D37" s="43"/>
      <c r="E37" s="19" t="s">
        <v>16</v>
      </c>
      <c r="F37" s="16"/>
      <c r="G37" s="16"/>
      <c r="H37" s="16"/>
      <c r="I37" s="16"/>
      <c r="J37" s="20" t="s">
        <v>17</v>
      </c>
      <c r="K37" s="12">
        <v>6</v>
      </c>
      <c r="L37" s="16"/>
      <c r="M37" s="17">
        <v>1486</v>
      </c>
      <c r="N37" s="42">
        <f t="shared" ref="N37:N43" si="0">M37*K37</f>
        <v>8916</v>
      </c>
    </row>
    <row r="38" spans="1:14" x14ac:dyDescent="0.25">
      <c r="A38" s="18"/>
      <c r="B38" s="18"/>
      <c r="C38" s="14"/>
      <c r="D38" s="14"/>
      <c r="E38" s="21" t="s">
        <v>18</v>
      </c>
      <c r="F38" s="22"/>
      <c r="G38" s="22"/>
      <c r="H38" s="22"/>
      <c r="I38" s="22"/>
      <c r="J38" s="23" t="s">
        <v>17</v>
      </c>
      <c r="K38" s="24">
        <v>6</v>
      </c>
      <c r="L38" s="22"/>
      <c r="M38" s="22">
        <v>646</v>
      </c>
      <c r="N38" s="42">
        <f t="shared" si="0"/>
        <v>3876</v>
      </c>
    </row>
    <row r="39" spans="1:14" x14ac:dyDescent="0.25">
      <c r="A39" s="18"/>
      <c r="B39" s="18"/>
      <c r="C39" s="14"/>
      <c r="D39" s="14"/>
      <c r="E39" s="21" t="s">
        <v>19</v>
      </c>
      <c r="F39" s="22"/>
      <c r="G39" s="22"/>
      <c r="H39" s="22"/>
      <c r="I39" s="22"/>
      <c r="J39" s="23" t="s">
        <v>17</v>
      </c>
      <c r="K39" s="25">
        <v>2</v>
      </c>
      <c r="L39" s="9"/>
      <c r="M39" s="22">
        <v>57</v>
      </c>
      <c r="N39" s="42">
        <f t="shared" si="0"/>
        <v>114</v>
      </c>
    </row>
    <row r="40" spans="1:14" x14ac:dyDescent="0.25">
      <c r="A40" s="18"/>
      <c r="B40" s="18"/>
      <c r="C40" s="14"/>
      <c r="D40" s="14"/>
      <c r="E40" s="26" t="s">
        <v>20</v>
      </c>
      <c r="F40" s="9"/>
      <c r="G40" s="9"/>
      <c r="H40" s="9"/>
      <c r="I40" s="9"/>
      <c r="J40" s="27" t="s">
        <v>17</v>
      </c>
      <c r="K40" s="8">
        <v>6</v>
      </c>
      <c r="L40" s="9"/>
      <c r="M40" s="22">
        <v>54</v>
      </c>
      <c r="N40" s="42">
        <f t="shared" si="0"/>
        <v>324</v>
      </c>
    </row>
    <row r="41" spans="1:14" x14ac:dyDescent="0.25">
      <c r="A41" s="18"/>
      <c r="B41" s="18"/>
      <c r="C41" s="14"/>
      <c r="D41" s="14"/>
      <c r="E41" s="26" t="s">
        <v>21</v>
      </c>
      <c r="F41" s="9"/>
      <c r="G41" s="9"/>
      <c r="H41" s="9"/>
      <c r="I41" s="9"/>
      <c r="J41" s="27" t="s">
        <v>17</v>
      </c>
      <c r="K41" s="8">
        <v>2</v>
      </c>
      <c r="L41" s="22"/>
      <c r="M41" s="24">
        <v>143</v>
      </c>
      <c r="N41" s="42">
        <f t="shared" si="0"/>
        <v>286</v>
      </c>
    </row>
    <row r="42" spans="1:14" x14ac:dyDescent="0.25">
      <c r="A42" s="18"/>
      <c r="B42" s="18"/>
      <c r="C42" s="14"/>
      <c r="D42" s="14"/>
      <c r="E42" s="28" t="s">
        <v>22</v>
      </c>
      <c r="F42" s="9"/>
      <c r="G42" s="9"/>
      <c r="H42" s="9"/>
      <c r="I42" s="9"/>
      <c r="J42" s="27" t="s">
        <v>23</v>
      </c>
      <c r="K42" s="8">
        <v>28</v>
      </c>
      <c r="L42" s="22"/>
      <c r="M42" s="24">
        <v>440</v>
      </c>
      <c r="N42" s="42">
        <f t="shared" si="0"/>
        <v>12320</v>
      </c>
    </row>
    <row r="43" spans="1:14" x14ac:dyDescent="0.25">
      <c r="A43" s="18"/>
      <c r="B43" s="18"/>
      <c r="C43" s="14"/>
      <c r="D43" s="14"/>
      <c r="E43" s="29" t="s">
        <v>24</v>
      </c>
      <c r="F43" s="30"/>
      <c r="G43" s="30"/>
      <c r="H43" s="30"/>
      <c r="I43" s="30"/>
      <c r="J43" s="31" t="s">
        <v>17</v>
      </c>
      <c r="K43" s="32">
        <v>6</v>
      </c>
      <c r="L43" s="16"/>
      <c r="M43" s="17">
        <v>115</v>
      </c>
      <c r="N43" s="42">
        <f t="shared" si="0"/>
        <v>690</v>
      </c>
    </row>
    <row r="44" spans="1:14" x14ac:dyDescent="0.25">
      <c r="A44" s="18"/>
      <c r="B44" s="18"/>
      <c r="C44" s="14"/>
      <c r="D44" s="44"/>
      <c r="E44" s="34"/>
      <c r="F44" s="16"/>
      <c r="G44" s="16"/>
      <c r="H44" s="16"/>
      <c r="I44" s="16"/>
      <c r="J44" s="12"/>
      <c r="K44" s="12"/>
      <c r="L44" s="16"/>
      <c r="M44" s="17" t="s">
        <v>25</v>
      </c>
      <c r="N44" s="45">
        <f>SUM(N37:N43)</f>
        <v>26526</v>
      </c>
    </row>
    <row r="45" spans="1:14" x14ac:dyDescent="0.25">
      <c r="A45" s="18"/>
      <c r="B45" s="18"/>
      <c r="C45" s="14"/>
      <c r="D45" s="17" t="s">
        <v>26</v>
      </c>
      <c r="E45" s="36" t="s">
        <v>27</v>
      </c>
      <c r="F45" s="16"/>
      <c r="G45" s="16"/>
      <c r="H45" s="16"/>
      <c r="I45" s="16"/>
      <c r="J45" s="12" t="s">
        <v>28</v>
      </c>
      <c r="K45" s="12">
        <v>0.28000000000000003</v>
      </c>
      <c r="L45" s="18"/>
      <c r="M45" s="19">
        <v>28072.7</v>
      </c>
      <c r="N45" s="46">
        <f>M45*K45</f>
        <v>7860.3560000000007</v>
      </c>
    </row>
    <row r="46" spans="1:14" x14ac:dyDescent="0.25">
      <c r="A46" s="18"/>
      <c r="B46" s="18"/>
      <c r="C46" s="14"/>
      <c r="D46" s="17" t="s">
        <v>29</v>
      </c>
      <c r="E46" s="28" t="s">
        <v>30</v>
      </c>
      <c r="F46" s="9"/>
      <c r="G46" s="9"/>
      <c r="H46" s="9"/>
      <c r="I46" s="9"/>
      <c r="J46" s="27" t="s">
        <v>17</v>
      </c>
      <c r="K46" s="8">
        <v>6</v>
      </c>
      <c r="L46" s="9"/>
      <c r="M46" s="26">
        <v>485.05</v>
      </c>
      <c r="N46" s="46">
        <f>M46*K46</f>
        <v>2910.3</v>
      </c>
    </row>
    <row r="47" spans="1:14" x14ac:dyDescent="0.25">
      <c r="A47" s="18"/>
      <c r="B47" s="18"/>
      <c r="C47" s="14"/>
      <c r="D47" s="14"/>
      <c r="E47" s="26"/>
      <c r="F47" s="9"/>
      <c r="G47" s="9"/>
      <c r="H47" s="9"/>
      <c r="I47" s="9"/>
      <c r="J47" s="8"/>
      <c r="K47" s="8"/>
      <c r="L47" s="9"/>
      <c r="M47" s="21" t="s">
        <v>25</v>
      </c>
      <c r="N47" s="46">
        <f>SUM(N45:N46)</f>
        <v>10770.656000000001</v>
      </c>
    </row>
    <row r="48" spans="1:14" x14ac:dyDescent="0.25">
      <c r="A48" s="18"/>
      <c r="B48" s="18"/>
      <c r="C48" s="14"/>
      <c r="D48" s="14"/>
      <c r="E48" s="21"/>
      <c r="F48" s="22"/>
      <c r="G48" s="22"/>
      <c r="H48" s="22"/>
      <c r="I48" s="22"/>
      <c r="J48" s="25"/>
      <c r="K48" s="25"/>
      <c r="L48" s="22"/>
      <c r="M48" s="17" t="s">
        <v>31</v>
      </c>
      <c r="N48" s="46">
        <f>0.85*N47</f>
        <v>9155.0576000000001</v>
      </c>
    </row>
    <row r="49" spans="1:14" x14ac:dyDescent="0.25">
      <c r="A49" s="18"/>
      <c r="B49" s="18"/>
      <c r="C49" s="14"/>
      <c r="D49" s="14"/>
      <c r="E49" s="21"/>
      <c r="F49" s="22"/>
      <c r="G49" s="22"/>
      <c r="H49" s="22"/>
      <c r="I49" s="22"/>
      <c r="J49" s="25"/>
      <c r="K49" s="25"/>
      <c r="L49" s="22"/>
      <c r="M49" s="17" t="s">
        <v>32</v>
      </c>
      <c r="N49" s="46">
        <f>N47+N48</f>
        <v>19925.713600000003</v>
      </c>
    </row>
    <row r="50" spans="1:14" x14ac:dyDescent="0.25">
      <c r="A50" s="18"/>
      <c r="B50" s="18"/>
      <c r="C50" s="14"/>
      <c r="D50" s="14"/>
      <c r="E50" s="21"/>
      <c r="F50" s="22"/>
      <c r="G50" s="22"/>
      <c r="H50" s="22"/>
      <c r="I50" s="22"/>
      <c r="J50" s="23"/>
      <c r="K50" s="25"/>
      <c r="L50" s="22"/>
      <c r="M50" s="16" t="s">
        <v>33</v>
      </c>
      <c r="N50" s="46">
        <f>N49+N44</f>
        <v>46451.713600000003</v>
      </c>
    </row>
    <row r="51" spans="1:14" x14ac:dyDescent="0.25">
      <c r="A51" s="18"/>
      <c r="B51" s="18"/>
      <c r="C51" s="14"/>
      <c r="D51" s="14"/>
      <c r="E51" s="16"/>
      <c r="F51" s="16"/>
      <c r="G51" s="16"/>
      <c r="H51" s="16"/>
      <c r="I51" s="16"/>
      <c r="J51" s="12"/>
      <c r="K51" s="12"/>
      <c r="L51" s="16"/>
      <c r="M51" s="37">
        <v>0.1</v>
      </c>
      <c r="N51" s="46">
        <f>N50*1.1</f>
        <v>51096.88496000001</v>
      </c>
    </row>
    <row r="52" spans="1:14" x14ac:dyDescent="0.25">
      <c r="A52" s="12"/>
      <c r="B52" s="16"/>
      <c r="C52" s="16"/>
      <c r="D52" s="12"/>
      <c r="E52" s="16"/>
      <c r="F52" s="16"/>
      <c r="G52" s="16"/>
      <c r="H52" s="16"/>
      <c r="I52" s="16"/>
      <c r="J52" s="12"/>
      <c r="K52" s="12"/>
      <c r="L52" s="16">
        <v>2</v>
      </c>
      <c r="M52" s="19" t="s">
        <v>17</v>
      </c>
      <c r="N52" s="12">
        <f>N51*2</f>
        <v>102193.76992000002</v>
      </c>
    </row>
    <row r="53" spans="1:14" x14ac:dyDescent="0.25">
      <c r="A53" s="12">
        <v>2</v>
      </c>
      <c r="B53" s="38" t="s">
        <v>49</v>
      </c>
      <c r="C53" s="16"/>
      <c r="D53" s="33"/>
      <c r="E53" s="34" t="s">
        <v>35</v>
      </c>
      <c r="F53" s="16"/>
      <c r="G53" s="16"/>
      <c r="H53" s="16"/>
      <c r="I53" s="16"/>
      <c r="J53" s="12"/>
      <c r="K53" s="12"/>
      <c r="L53" s="16"/>
      <c r="M53" s="17"/>
      <c r="N53" s="35"/>
    </row>
    <row r="54" spans="1:14" x14ac:dyDescent="0.25">
      <c r="A54" s="12"/>
      <c r="B54" s="38"/>
      <c r="C54" s="16"/>
      <c r="D54" s="12"/>
      <c r="E54" s="19" t="s">
        <v>36</v>
      </c>
      <c r="F54" s="16"/>
      <c r="G54" s="16"/>
      <c r="H54" s="16"/>
      <c r="I54" s="16"/>
      <c r="J54" s="20" t="s">
        <v>23</v>
      </c>
      <c r="K54" s="12">
        <v>50</v>
      </c>
      <c r="L54" s="16"/>
      <c r="M54" s="17">
        <v>6</v>
      </c>
      <c r="N54" s="35">
        <f>M54*K54</f>
        <v>300</v>
      </c>
    </row>
    <row r="55" spans="1:14" x14ac:dyDescent="0.25">
      <c r="A55" s="12"/>
      <c r="B55" s="39"/>
      <c r="C55" s="16"/>
      <c r="D55" s="12"/>
      <c r="E55" s="19" t="s">
        <v>37</v>
      </c>
      <c r="F55" s="16"/>
      <c r="G55" s="16"/>
      <c r="H55" s="16"/>
      <c r="I55" s="16"/>
      <c r="J55" s="20" t="s">
        <v>17</v>
      </c>
      <c r="K55" s="12">
        <v>90</v>
      </c>
      <c r="L55" s="16"/>
      <c r="M55" s="17">
        <v>89</v>
      </c>
      <c r="N55" s="35">
        <f>M55*K55</f>
        <v>8010</v>
      </c>
    </row>
    <row r="56" spans="1:14" x14ac:dyDescent="0.25">
      <c r="A56" s="12"/>
      <c r="B56" s="39"/>
      <c r="C56" s="16"/>
      <c r="D56" s="12"/>
      <c r="E56" s="19" t="s">
        <v>38</v>
      </c>
      <c r="F56" s="16"/>
      <c r="G56" s="16"/>
      <c r="H56" s="16"/>
      <c r="I56" s="16"/>
      <c r="J56" s="20" t="s">
        <v>23</v>
      </c>
      <c r="K56" s="12">
        <v>10</v>
      </c>
      <c r="L56" s="16"/>
      <c r="M56" s="17">
        <v>40</v>
      </c>
      <c r="N56" s="35">
        <f>M56*K56</f>
        <v>400</v>
      </c>
    </row>
    <row r="57" spans="1:14" x14ac:dyDescent="0.25">
      <c r="A57" s="12"/>
      <c r="B57" s="39"/>
      <c r="C57" s="16"/>
      <c r="D57" s="12"/>
      <c r="E57" s="16"/>
      <c r="F57" s="16"/>
      <c r="G57" s="16"/>
      <c r="H57" s="16"/>
      <c r="I57" s="16"/>
      <c r="J57" s="12"/>
      <c r="K57" s="12"/>
      <c r="L57" s="16"/>
      <c r="M57" s="17" t="s">
        <v>25</v>
      </c>
      <c r="N57" s="35">
        <f>SUM(N54:N56)</f>
        <v>8710</v>
      </c>
    </row>
    <row r="58" spans="1:14" x14ac:dyDescent="0.25">
      <c r="A58" s="12"/>
      <c r="B58" s="39"/>
      <c r="C58" s="16"/>
      <c r="D58" s="12" t="s">
        <v>39</v>
      </c>
      <c r="E58" s="16" t="s">
        <v>40</v>
      </c>
      <c r="F58" s="16"/>
      <c r="G58" s="16"/>
      <c r="H58" s="16"/>
      <c r="I58" s="16"/>
      <c r="J58" s="12" t="s">
        <v>28</v>
      </c>
      <c r="K58" s="12">
        <v>0.5</v>
      </c>
      <c r="L58" s="16"/>
      <c r="M58" s="17">
        <v>745.81</v>
      </c>
      <c r="N58" s="35">
        <f>M58*K58</f>
        <v>372.90499999999997</v>
      </c>
    </row>
    <row r="59" spans="1:14" x14ac:dyDescent="0.25">
      <c r="A59" s="12"/>
      <c r="B59" s="39"/>
      <c r="C59" s="16"/>
      <c r="D59" s="12" t="s">
        <v>41</v>
      </c>
      <c r="E59" s="16" t="s">
        <v>42</v>
      </c>
      <c r="F59" s="16"/>
      <c r="G59" s="16"/>
      <c r="H59" s="16"/>
      <c r="I59" s="16"/>
      <c r="J59" s="12" t="s">
        <v>43</v>
      </c>
      <c r="K59" s="12">
        <v>0.9</v>
      </c>
      <c r="L59" s="16"/>
      <c r="M59" s="17">
        <v>12362.03</v>
      </c>
      <c r="N59" s="35">
        <f>M59*K59</f>
        <v>11125.827000000001</v>
      </c>
    </row>
    <row r="60" spans="1:14" x14ac:dyDescent="0.25">
      <c r="A60" s="12"/>
      <c r="B60" s="39"/>
      <c r="C60" s="16"/>
      <c r="D60" s="12" t="s">
        <v>44</v>
      </c>
      <c r="E60" s="16" t="s">
        <v>45</v>
      </c>
      <c r="F60" s="16"/>
      <c r="G60" s="16"/>
      <c r="H60" s="16"/>
      <c r="I60" s="16"/>
      <c r="J60" s="12" t="s">
        <v>28</v>
      </c>
      <c r="K60" s="12">
        <v>0.1</v>
      </c>
      <c r="L60" s="16"/>
      <c r="M60" s="17">
        <v>7453.27</v>
      </c>
      <c r="N60" s="35">
        <f>M60*K60</f>
        <v>745.32700000000011</v>
      </c>
    </row>
    <row r="61" spans="1:14" x14ac:dyDescent="0.25">
      <c r="A61" s="12"/>
      <c r="B61" s="39"/>
      <c r="C61" s="16"/>
      <c r="D61" s="12"/>
      <c r="E61" s="16"/>
      <c r="F61" s="16"/>
      <c r="G61" s="16"/>
      <c r="H61" s="16"/>
      <c r="I61" s="16"/>
      <c r="J61" s="12"/>
      <c r="K61" s="12"/>
      <c r="L61" s="16"/>
      <c r="M61" s="17" t="s">
        <v>25</v>
      </c>
      <c r="N61" s="35">
        <f>SUM(N58:N60)</f>
        <v>12244.059000000001</v>
      </c>
    </row>
    <row r="62" spans="1:14" x14ac:dyDescent="0.25">
      <c r="A62" s="12"/>
      <c r="B62" s="39"/>
      <c r="C62" s="16"/>
      <c r="D62" s="12"/>
      <c r="E62" s="16"/>
      <c r="F62" s="16"/>
      <c r="G62" s="16"/>
      <c r="H62" s="16"/>
      <c r="I62" s="16"/>
      <c r="J62" s="12"/>
      <c r="K62" s="12"/>
      <c r="L62" s="16"/>
      <c r="M62" s="17" t="s">
        <v>31</v>
      </c>
      <c r="N62" s="35">
        <f>N61*0.85</f>
        <v>10407.450150000001</v>
      </c>
    </row>
    <row r="63" spans="1:14" x14ac:dyDescent="0.25">
      <c r="A63" s="12"/>
      <c r="B63" s="18"/>
      <c r="C63" s="16"/>
      <c r="D63" s="12"/>
      <c r="E63" s="16"/>
      <c r="F63" s="16"/>
      <c r="G63" s="16"/>
      <c r="H63" s="16"/>
      <c r="I63" s="16"/>
      <c r="J63" s="12"/>
      <c r="K63" s="12"/>
      <c r="L63" s="16"/>
      <c r="M63" s="17" t="s">
        <v>32</v>
      </c>
      <c r="N63" s="35">
        <f>SUM(N61:N62)</f>
        <v>22651.509150000002</v>
      </c>
    </row>
    <row r="64" spans="1:14" x14ac:dyDescent="0.25">
      <c r="A64" s="12"/>
      <c r="B64" s="18"/>
      <c r="C64" s="16"/>
      <c r="D64" s="12"/>
      <c r="E64" s="16"/>
      <c r="F64" s="16"/>
      <c r="G64" s="16"/>
      <c r="H64" s="16"/>
      <c r="I64" s="16"/>
      <c r="J64" s="12"/>
      <c r="K64" s="12"/>
      <c r="L64" s="16"/>
      <c r="M64" s="17" t="s">
        <v>33</v>
      </c>
      <c r="N64" s="35">
        <f>N63+N57</f>
        <v>31361.509150000002</v>
      </c>
    </row>
    <row r="65" spans="1:14" x14ac:dyDescent="0.25">
      <c r="A65" s="12"/>
      <c r="B65" s="18"/>
      <c r="C65" s="16"/>
      <c r="D65" s="12"/>
      <c r="E65" s="16"/>
      <c r="F65" s="16"/>
      <c r="G65" s="16"/>
      <c r="H65" s="16"/>
      <c r="I65" s="16"/>
      <c r="J65" s="12"/>
      <c r="K65" s="12"/>
      <c r="L65" s="16"/>
      <c r="M65" s="47">
        <v>0.1</v>
      </c>
      <c r="N65" s="35">
        <f>N64*1.1</f>
        <v>34497.660065000004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2016-03-20T02:11:18Z</dcterms:modified>
</cp:coreProperties>
</file>