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28" i="1" l="1"/>
  <c r="N27" i="1"/>
  <c r="N29" i="1" s="1"/>
  <c r="N25" i="1"/>
  <c r="N24" i="1"/>
  <c r="N23" i="1"/>
  <c r="N22" i="1"/>
  <c r="N21" i="1"/>
  <c r="N20" i="1"/>
  <c r="N19" i="1"/>
  <c r="N26" i="1" s="1"/>
  <c r="N11" i="1"/>
  <c r="N12" i="1" s="1"/>
  <c r="N9" i="1"/>
  <c r="N10" i="1" s="1"/>
  <c r="N14" i="1" l="1"/>
  <c r="N15" i="1" s="1"/>
  <c r="N16" i="1" s="1"/>
  <c r="N13" i="1"/>
  <c r="N30" i="1"/>
  <c r="N31" i="1" s="1"/>
  <c r="N32" i="1" s="1"/>
  <c r="N33" i="1" s="1"/>
  <c r="N34" i="1" s="1"/>
  <c r="K2" i="1" l="1"/>
</calcChain>
</file>

<file path=xl/sharedStrings.xml><?xml version="1.0" encoding="utf-8"?>
<sst xmlns="http://schemas.openxmlformats.org/spreadsheetml/2006/main" count="60" uniqueCount="46">
  <si>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</si>
  <si>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</si>
  <si>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</si>
  <si>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</si>
  <si>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</si>
  <si>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</si>
  <si>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</si>
  <si>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</si>
  <si>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</si>
  <si>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</si>
  <si>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</si>
  <si>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</si>
  <si>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</si>
  <si>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</si>
  <si>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Ремонт узла отопления:</t>
  </si>
  <si>
    <t>кран  шаровый 63</t>
  </si>
  <si>
    <t>шт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</si>
  <si>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</si>
  <si>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</si>
  <si>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</si>
  <si>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</si>
  <si>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</si>
  <si>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</si>
  <si>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</si>
  <si>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Итого:</t>
  </si>
  <si>
    <t>ТЕР16-04-002-06</t>
  </si>
  <si>
    <t>прокладка полиэт труб Д 63 мм</t>
  </si>
  <si>
    <t>100м</t>
  </si>
  <si>
    <t>ТЕР16-05-001-03</t>
  </si>
  <si>
    <t>установка вентилей Д до 100 мм</t>
  </si>
  <si>
    <t>НР 85%</t>
  </si>
  <si>
    <t>Итого ТЗ:</t>
  </si>
  <si>
    <t>ВСЕГО:</t>
  </si>
  <si>
    <t>м2</t>
  </si>
  <si>
    <t xml:space="preserve">при   100%   сборе  оплаты  населения   за   текущий   ремонт,   сумма  составляет </t>
  </si>
  <si>
    <t>2 узла</t>
  </si>
  <si>
    <r>
      <t>Второй раздел.</t>
    </r>
    <r>
      <rPr>
        <b/>
        <i/>
        <sz val="10"/>
        <rFont val="Arial"/>
        <family val="2"/>
      </rPr>
      <t xml:space="preserve"> Инженерные сети.</t>
    </r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</si>
  <si>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24 А по пр-ту Мира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</si>
  <si>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пр-кт Мира 24 А</t>
  </si>
  <si>
    <t>Остекление подъездов:</t>
  </si>
  <si>
    <t>стекло</t>
  </si>
  <si>
    <t>ТЕРр63-01-03</t>
  </si>
  <si>
    <t>смена стекол площадью 1 м2</t>
  </si>
  <si>
    <t>100м2</t>
  </si>
  <si>
    <t>пр-кт Мира 24А</t>
  </si>
  <si>
    <t>2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</si>
</sst>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  <charset val="204"/>
    </font>
    <font>
      <sz val="10"/>
      <color indexed="4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6" fillId="0" borderId="12" xfId="0" applyFont="1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16" fontId="1" fillId="0" borderId="9" xfId="0" applyNumberFormat="1" applyFont="1" applyBorder="1"/>
    <xf numFmtId="0" fontId="1" fillId="0" borderId="12" xfId="0" applyFont="1" applyBorder="1"/>
    <xf numFmtId="0" fontId="1" fillId="0" borderId="9" xfId="0" applyFont="1" applyBorder="1"/>
    <xf numFmtId="2" fontId="0" fillId="0" borderId="9" xfId="0" applyNumberForma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1" fillId="0" borderId="6" xfId="0" applyFont="1" applyBorder="1"/>
    <xf numFmtId="0" fontId="1" fillId="0" borderId="5" xfId="0" applyFont="1" applyBorder="1"/>
    <xf numFmtId="0" fontId="7" fillId="0" borderId="6" xfId="0" applyFont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9" xfId="0" applyFont="1" applyFill="1" applyBorder="1"/>
    <xf numFmtId="0" fontId="0" fillId="0" borderId="9" xfId="0" applyFill="1" applyBorder="1"/>
    <xf numFmtId="16" fontId="0" fillId="0" borderId="9" xfId="0" applyNumberFormat="1" applyBorder="1"/>
    <xf numFmtId="0" fontId="3" fillId="0" borderId="12" xfId="0" applyFont="1" applyBorder="1"/>
    <xf numFmtId="2" fontId="0" fillId="0" borderId="5" xfId="0" applyNumberFormat="1" applyBorder="1"/>
    <xf numFmtId="0" fontId="7" fillId="0" borderId="12" xfId="0" applyFont="1" applyBorder="1"/>
    <xf numFmtId="9" fontId="0" fillId="0" borderId="12" xfId="0" applyNumberFormat="1" applyBorder="1"/>
    <xf numFmtId="0" fontId="8" fillId="0" borderId="10" xfId="0" applyFont="1" applyBorder="1"/>
    <xf numFmtId="0" fontId="3" fillId="0" borderId="6" xfId="0" applyFont="1" applyBorder="1"/>
    <xf numFmtId="0" fontId="1" fillId="0" borderId="7" xfId="0" applyFont="1" applyBorder="1"/>
    <xf numFmtId="2" fontId="1" fillId="0" borderId="9" xfId="0" applyNumberFormat="1" applyFont="1" applyBorder="1"/>
    <xf numFmtId="9" fontId="0" fillId="0" borderId="6" xfId="0" applyNumberFormat="1" applyBorder="1"/>
    <xf numFmtId="0" fontId="4" fillId="0" borderId="12" xfId="0" applyFont="1" applyFill="1" applyBorder="1"/>
    <xf numFmtId="0" fontId="9" fillId="0" borderId="10" xfId="0" applyFont="1" applyFill="1" applyBorder="1"/>
    <xf numFmtId="0" fontId="1" fillId="0" borderId="0" xfId="0" applyFont="1" applyAlignment="1">
      <alignment horizontal="right"/>
    </xf>
    <xf numFmtId="9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tabSelected="1" workbookViewId="0">
      <selection sqref="A1:N35"/>
    </sheetView>
  </sheetViews>
  <sheetFormatPr defaultRowHeight="15" x14ac:dyDescent="0.25"/>
  <cols>
    <col min="9" max="9" width="30.5703125" customWidth="1"/>
    <col min="14" max="14" width="14.5703125" customWidth="1"/>
  </cols>
  <sheetData>
    <row r="2" spans="1:14" x14ac:dyDescent="0.25">
      <c r="D2" s="1" t="s">
        <v>37</v>
      </c>
      <c r="F2" s="2"/>
      <c r="J2" s="1" t="s">
        <v>0</v>
      </c>
      <c r="K2" s="3">
        <f>N16+N34</f>
        <v>134881.36156550003</v>
      </c>
      <c r="L2" s="1" t="s">
        <v>1</v>
      </c>
    </row>
    <row r="3" spans="1:14" x14ac:dyDescent="0.25">
      <c r="D3" s="1" t="s">
        <v>34</v>
      </c>
      <c r="F3" s="2"/>
      <c r="K3" s="47">
        <v>133795</v>
      </c>
      <c r="L3" s="1" t="s">
        <v>1</v>
      </c>
    </row>
    <row r="5" spans="1:14" x14ac:dyDescent="0.25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 x14ac:dyDescent="0.25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 x14ac:dyDescent="0.25">
      <c r="A7" s="12"/>
      <c r="B7" s="45" t="s">
        <v>36</v>
      </c>
      <c r="C7" s="16"/>
      <c r="D7" s="16"/>
      <c r="E7" s="18"/>
      <c r="F7" s="16"/>
      <c r="G7" s="16"/>
      <c r="H7" s="16"/>
      <c r="I7" s="16"/>
      <c r="J7" s="12"/>
      <c r="K7" s="12"/>
      <c r="L7" s="18"/>
      <c r="M7" s="14"/>
      <c r="N7" s="12"/>
    </row>
    <row r="8" spans="1:14" x14ac:dyDescent="0.25">
      <c r="A8" s="8"/>
      <c r="B8" s="40" t="s">
        <v>38</v>
      </c>
      <c r="C8" s="16"/>
      <c r="D8" s="8"/>
      <c r="E8" s="41" t="s">
        <v>39</v>
      </c>
      <c r="F8" s="9"/>
      <c r="G8" s="9"/>
      <c r="H8" s="9"/>
      <c r="I8" s="9"/>
      <c r="J8" s="8"/>
      <c r="K8" s="8"/>
      <c r="L8" s="11"/>
      <c r="M8" s="44"/>
      <c r="N8" s="37"/>
    </row>
    <row r="9" spans="1:14" x14ac:dyDescent="0.25">
      <c r="A9" s="8"/>
      <c r="B9" s="13"/>
      <c r="C9" s="16"/>
      <c r="D9" s="8"/>
      <c r="E9" s="28" t="s">
        <v>40</v>
      </c>
      <c r="F9" s="9"/>
      <c r="G9" s="9"/>
      <c r="H9" s="9"/>
      <c r="I9" s="9"/>
      <c r="J9" s="21" t="s">
        <v>33</v>
      </c>
      <c r="K9" s="8">
        <v>50</v>
      </c>
      <c r="L9" s="11"/>
      <c r="M9" s="10">
        <v>270</v>
      </c>
      <c r="N9" s="8">
        <f>M9*K9</f>
        <v>13500</v>
      </c>
    </row>
    <row r="10" spans="1:14" x14ac:dyDescent="0.25">
      <c r="A10" s="8"/>
      <c r="B10" s="13"/>
      <c r="C10" s="16"/>
      <c r="D10" s="8"/>
      <c r="E10" s="9"/>
      <c r="F10" s="9"/>
      <c r="G10" s="9"/>
      <c r="H10" s="9"/>
      <c r="I10" s="9"/>
      <c r="J10" s="8"/>
      <c r="K10" s="8"/>
      <c r="L10" s="11"/>
      <c r="M10" s="48" t="s">
        <v>24</v>
      </c>
      <c r="N10" s="37">
        <f>SUM(N9)</f>
        <v>13500</v>
      </c>
    </row>
    <row r="11" spans="1:14" x14ac:dyDescent="0.25">
      <c r="A11" s="8"/>
      <c r="B11" s="13"/>
      <c r="C11" s="16"/>
      <c r="D11" s="21" t="s">
        <v>41</v>
      </c>
      <c r="E11" s="28" t="s">
        <v>42</v>
      </c>
      <c r="F11" s="9"/>
      <c r="G11" s="9"/>
      <c r="H11" s="9"/>
      <c r="I11" s="9"/>
      <c r="J11" s="21" t="s">
        <v>43</v>
      </c>
      <c r="K11" s="8">
        <v>0.47</v>
      </c>
      <c r="L11" s="11"/>
      <c r="M11" s="10">
        <v>18649.79</v>
      </c>
      <c r="N11" s="37">
        <f>M11*K11</f>
        <v>8765.4012999999995</v>
      </c>
    </row>
    <row r="12" spans="1:14" x14ac:dyDescent="0.25">
      <c r="A12" s="8"/>
      <c r="B12" s="13"/>
      <c r="C12" s="16"/>
      <c r="D12" s="12"/>
      <c r="E12" s="28"/>
      <c r="F12" s="9"/>
      <c r="G12" s="9"/>
      <c r="H12" s="9"/>
      <c r="I12" s="9"/>
      <c r="J12" s="21"/>
      <c r="K12" s="8"/>
      <c r="L12" s="11"/>
      <c r="M12" s="42" t="s">
        <v>24</v>
      </c>
      <c r="N12" s="37">
        <f>SUM(N11)</f>
        <v>8765.4012999999995</v>
      </c>
    </row>
    <row r="13" spans="1:14" x14ac:dyDescent="0.25">
      <c r="A13" s="8"/>
      <c r="B13" s="13"/>
      <c r="C13" s="16"/>
      <c r="D13" s="12"/>
      <c r="E13" s="9"/>
      <c r="F13" s="9"/>
      <c r="G13" s="9"/>
      <c r="H13" s="9"/>
      <c r="I13" s="9"/>
      <c r="J13" s="12"/>
      <c r="K13" s="8"/>
      <c r="L13" s="11"/>
      <c r="M13" s="17" t="s">
        <v>30</v>
      </c>
      <c r="N13" s="22">
        <f>0.85*N12</f>
        <v>7450.5911049999995</v>
      </c>
    </row>
    <row r="14" spans="1:14" x14ac:dyDescent="0.25">
      <c r="A14" s="8"/>
      <c r="B14" s="13"/>
      <c r="C14" s="16"/>
      <c r="D14" s="35"/>
      <c r="E14" s="41"/>
      <c r="F14" s="9"/>
      <c r="G14" s="9"/>
      <c r="H14" s="9"/>
      <c r="I14" s="9"/>
      <c r="J14" s="12"/>
      <c r="K14" s="8"/>
      <c r="L14" s="11"/>
      <c r="M14" s="17" t="s">
        <v>31</v>
      </c>
      <c r="N14" s="22">
        <f>N12+N13</f>
        <v>16215.992404999999</v>
      </c>
    </row>
    <row r="15" spans="1:14" x14ac:dyDescent="0.25">
      <c r="A15" s="8"/>
      <c r="B15" s="13"/>
      <c r="C15" s="16"/>
      <c r="D15" s="21"/>
      <c r="E15" s="28"/>
      <c r="F15" s="9"/>
      <c r="G15" s="9"/>
      <c r="H15" s="9"/>
      <c r="I15" s="9"/>
      <c r="J15" s="21"/>
      <c r="K15" s="8"/>
      <c r="L15" s="11"/>
      <c r="M15" s="16" t="s">
        <v>32</v>
      </c>
      <c r="N15" s="43">
        <f>N10+N14</f>
        <v>29715.992404999997</v>
      </c>
    </row>
    <row r="16" spans="1:14" x14ac:dyDescent="0.25">
      <c r="A16" s="7"/>
      <c r="B16" s="46"/>
      <c r="C16" s="16"/>
      <c r="D16" s="35"/>
      <c r="E16" s="28"/>
      <c r="F16" s="9"/>
      <c r="G16" s="9"/>
      <c r="H16" s="9"/>
      <c r="I16" s="9"/>
      <c r="J16" s="29"/>
      <c r="K16" s="10"/>
      <c r="L16" s="11"/>
      <c r="M16" s="39">
        <v>0.1</v>
      </c>
      <c r="N16" s="22">
        <f>N15*1.1</f>
        <v>32687.591645500001</v>
      </c>
    </row>
    <row r="17" spans="1:14" x14ac:dyDescent="0.25">
      <c r="A17" s="12"/>
      <c r="B17" s="45" t="s">
        <v>36</v>
      </c>
      <c r="C17" s="16"/>
      <c r="D17" s="16"/>
      <c r="E17" s="18"/>
      <c r="F17" s="16"/>
      <c r="G17" s="16"/>
      <c r="H17" s="16"/>
      <c r="I17" s="16"/>
      <c r="J17" s="12"/>
      <c r="K17" s="12"/>
      <c r="L17" s="18"/>
      <c r="M17" s="14"/>
      <c r="N17" s="12"/>
    </row>
    <row r="18" spans="1:14" x14ac:dyDescent="0.25">
      <c r="A18" s="12">
        <v>1</v>
      </c>
      <c r="B18" s="40" t="s">
        <v>44</v>
      </c>
      <c r="C18" s="14"/>
      <c r="D18" s="12"/>
      <c r="E18" s="15" t="s">
        <v>14</v>
      </c>
      <c r="F18" s="16"/>
      <c r="G18" s="16"/>
      <c r="H18" s="16" t="s">
        <v>45</v>
      </c>
      <c r="I18" s="16"/>
      <c r="J18" s="12"/>
      <c r="K18" s="12"/>
      <c r="L18" s="16"/>
      <c r="M18" s="17"/>
      <c r="N18" s="12"/>
    </row>
    <row r="19" spans="1:14" x14ac:dyDescent="0.25">
      <c r="A19" s="12"/>
      <c r="B19" s="18"/>
      <c r="C19" s="14"/>
      <c r="D19" s="19"/>
      <c r="E19" s="20" t="s">
        <v>15</v>
      </c>
      <c r="F19" s="16"/>
      <c r="G19" s="16"/>
      <c r="H19" s="16"/>
      <c r="I19" s="16"/>
      <c r="J19" s="21" t="s">
        <v>16</v>
      </c>
      <c r="K19" s="12">
        <v>6</v>
      </c>
      <c r="L19" s="16"/>
      <c r="M19" s="17">
        <v>1486</v>
      </c>
      <c r="N19" s="22">
        <f t="shared" ref="N19:N25" si="0">M19*K19</f>
        <v>8916</v>
      </c>
    </row>
    <row r="20" spans="1:14" x14ac:dyDescent="0.25">
      <c r="A20" s="12"/>
      <c r="D20" s="12"/>
      <c r="E20" s="23" t="s">
        <v>17</v>
      </c>
      <c r="F20" s="24"/>
      <c r="G20" s="24"/>
      <c r="H20" s="24"/>
      <c r="I20" s="24"/>
      <c r="J20" s="25" t="s">
        <v>16</v>
      </c>
      <c r="K20" s="26">
        <v>6</v>
      </c>
      <c r="L20" s="24"/>
      <c r="M20" s="24">
        <v>646</v>
      </c>
      <c r="N20" s="22">
        <f t="shared" si="0"/>
        <v>3876</v>
      </c>
    </row>
    <row r="21" spans="1:14" x14ac:dyDescent="0.25">
      <c r="A21" s="12"/>
      <c r="B21" s="18"/>
      <c r="C21" s="14"/>
      <c r="D21" s="12"/>
      <c r="E21" s="23" t="s">
        <v>18</v>
      </c>
      <c r="F21" s="24"/>
      <c r="G21" s="24"/>
      <c r="H21" s="24"/>
      <c r="I21" s="24"/>
      <c r="J21" s="25" t="s">
        <v>16</v>
      </c>
      <c r="K21" s="27">
        <v>2</v>
      </c>
      <c r="L21" s="9"/>
      <c r="M21" s="24">
        <v>57</v>
      </c>
      <c r="N21" s="22">
        <f t="shared" si="0"/>
        <v>114</v>
      </c>
    </row>
    <row r="22" spans="1:14" x14ac:dyDescent="0.25">
      <c r="A22" s="12"/>
      <c r="D22" s="12"/>
      <c r="E22" s="28" t="s">
        <v>19</v>
      </c>
      <c r="F22" s="9"/>
      <c r="G22" s="9"/>
      <c r="H22" s="9"/>
      <c r="I22" s="9"/>
      <c r="J22" s="29" t="s">
        <v>16</v>
      </c>
      <c r="K22" s="8">
        <v>6</v>
      </c>
      <c r="L22" s="9"/>
      <c r="M22" s="24">
        <v>54</v>
      </c>
      <c r="N22" s="22">
        <f t="shared" si="0"/>
        <v>324</v>
      </c>
    </row>
    <row r="23" spans="1:14" x14ac:dyDescent="0.25">
      <c r="A23" s="12"/>
      <c r="B23" s="18"/>
      <c r="C23" s="14"/>
      <c r="D23" s="12"/>
      <c r="E23" s="28" t="s">
        <v>20</v>
      </c>
      <c r="F23" s="9"/>
      <c r="G23" s="9"/>
      <c r="H23" s="9"/>
      <c r="I23" s="9"/>
      <c r="J23" s="29" t="s">
        <v>16</v>
      </c>
      <c r="K23" s="8">
        <v>2</v>
      </c>
      <c r="L23" s="24"/>
      <c r="M23" s="26">
        <v>143</v>
      </c>
      <c r="N23" s="22">
        <f t="shared" si="0"/>
        <v>286</v>
      </c>
    </row>
    <row r="24" spans="1:14" x14ac:dyDescent="0.25">
      <c r="A24" s="12"/>
      <c r="D24" s="12"/>
      <c r="E24" s="30" t="s">
        <v>21</v>
      </c>
      <c r="F24" s="9"/>
      <c r="G24" s="9"/>
      <c r="H24" s="9"/>
      <c r="I24" s="9"/>
      <c r="J24" s="29" t="s">
        <v>22</v>
      </c>
      <c r="K24" s="8">
        <v>28</v>
      </c>
      <c r="L24" s="24"/>
      <c r="M24" s="26">
        <v>440</v>
      </c>
      <c r="N24" s="22">
        <f t="shared" si="0"/>
        <v>12320</v>
      </c>
    </row>
    <row r="25" spans="1:14" x14ac:dyDescent="0.25">
      <c r="A25" s="12"/>
      <c r="B25" s="18"/>
      <c r="C25" s="14"/>
      <c r="D25" s="12"/>
      <c r="E25" s="31" t="s">
        <v>23</v>
      </c>
      <c r="F25" s="32"/>
      <c r="G25" s="32"/>
      <c r="H25" s="32"/>
      <c r="I25" s="32"/>
      <c r="J25" s="33" t="s">
        <v>16</v>
      </c>
      <c r="K25" s="34">
        <v>6</v>
      </c>
      <c r="L25" s="16"/>
      <c r="M25" s="17">
        <v>115</v>
      </c>
      <c r="N25" s="22">
        <f t="shared" si="0"/>
        <v>690</v>
      </c>
    </row>
    <row r="26" spans="1:14" x14ac:dyDescent="0.25">
      <c r="A26" s="12"/>
      <c r="D26" s="35"/>
      <c r="E26" s="36"/>
      <c r="F26" s="16"/>
      <c r="G26" s="16"/>
      <c r="H26" s="16"/>
      <c r="I26" s="16"/>
      <c r="J26" s="12"/>
      <c r="K26" s="12"/>
      <c r="L26" s="16"/>
      <c r="M26" s="17" t="s">
        <v>24</v>
      </c>
      <c r="N26" s="37">
        <f>SUM(N19:N25)</f>
        <v>26526</v>
      </c>
    </row>
    <row r="27" spans="1:14" x14ac:dyDescent="0.25">
      <c r="A27" s="12"/>
      <c r="B27" s="18"/>
      <c r="C27" s="14"/>
      <c r="D27" s="21" t="s">
        <v>25</v>
      </c>
      <c r="E27" s="38" t="s">
        <v>26</v>
      </c>
      <c r="F27" s="16"/>
      <c r="G27" s="16"/>
      <c r="H27" s="16"/>
      <c r="I27" s="16"/>
      <c r="J27" s="12" t="s">
        <v>27</v>
      </c>
      <c r="K27" s="12">
        <v>0.28000000000000003</v>
      </c>
      <c r="L27" s="18"/>
      <c r="M27" s="20">
        <v>28072.7</v>
      </c>
      <c r="N27" s="22">
        <f>M27*K27</f>
        <v>7860.3560000000007</v>
      </c>
    </row>
    <row r="28" spans="1:14" x14ac:dyDescent="0.25">
      <c r="A28" s="12"/>
      <c r="D28" s="21" t="s">
        <v>28</v>
      </c>
      <c r="E28" s="30" t="s">
        <v>29</v>
      </c>
      <c r="F28" s="9"/>
      <c r="G28" s="9"/>
      <c r="H28" s="9"/>
      <c r="I28" s="9"/>
      <c r="J28" s="29" t="s">
        <v>16</v>
      </c>
      <c r="K28" s="8">
        <v>6</v>
      </c>
      <c r="L28" s="9"/>
      <c r="M28" s="28">
        <v>485.05</v>
      </c>
      <c r="N28" s="22">
        <f>M28*K28</f>
        <v>2910.3</v>
      </c>
    </row>
    <row r="29" spans="1:14" x14ac:dyDescent="0.25">
      <c r="A29" s="12"/>
      <c r="B29" s="18"/>
      <c r="C29" s="14"/>
      <c r="D29" s="12"/>
      <c r="E29" s="28"/>
      <c r="F29" s="9"/>
      <c r="G29" s="9"/>
      <c r="H29" s="9"/>
      <c r="I29" s="9"/>
      <c r="J29" s="8"/>
      <c r="K29" s="8"/>
      <c r="L29" s="9"/>
      <c r="M29" s="23" t="s">
        <v>24</v>
      </c>
      <c r="N29" s="22">
        <f>SUM(N27:N28)</f>
        <v>10770.656000000001</v>
      </c>
    </row>
    <row r="30" spans="1:14" x14ac:dyDescent="0.25">
      <c r="A30" s="12"/>
      <c r="D30" s="4"/>
      <c r="E30" s="23"/>
      <c r="F30" s="24"/>
      <c r="G30" s="24"/>
      <c r="H30" s="24"/>
      <c r="I30" s="24"/>
      <c r="J30" s="27"/>
      <c r="K30" s="27"/>
      <c r="L30" s="24"/>
      <c r="M30" s="17" t="s">
        <v>30</v>
      </c>
      <c r="N30" s="22">
        <f>0.85*N29</f>
        <v>9155.0576000000001</v>
      </c>
    </row>
    <row r="31" spans="1:14" x14ac:dyDescent="0.25">
      <c r="A31" s="12"/>
      <c r="B31" s="18"/>
      <c r="C31" s="16"/>
      <c r="D31" s="12"/>
      <c r="E31" s="23"/>
      <c r="F31" s="24"/>
      <c r="G31" s="24"/>
      <c r="H31" s="24"/>
      <c r="I31" s="24"/>
      <c r="J31" s="27"/>
      <c r="K31" s="27"/>
      <c r="L31" s="24"/>
      <c r="M31" s="17" t="s">
        <v>31</v>
      </c>
      <c r="N31" s="22">
        <f>N29+N30</f>
        <v>19925.713600000003</v>
      </c>
    </row>
    <row r="32" spans="1:14" x14ac:dyDescent="0.25">
      <c r="A32" s="12"/>
      <c r="D32" s="8"/>
      <c r="E32" s="23"/>
      <c r="F32" s="24"/>
      <c r="G32" s="24"/>
      <c r="H32" s="24"/>
      <c r="I32" s="24"/>
      <c r="J32" s="25"/>
      <c r="K32" s="27"/>
      <c r="L32" s="24"/>
      <c r="M32" s="16" t="s">
        <v>32</v>
      </c>
      <c r="N32" s="22">
        <f>N31+N26</f>
        <v>46451.713600000003</v>
      </c>
    </row>
    <row r="33" spans="1:14" x14ac:dyDescent="0.25">
      <c r="A33" s="12"/>
      <c r="B33" s="18"/>
      <c r="C33" s="14"/>
      <c r="D33" s="12"/>
      <c r="E33" s="16"/>
      <c r="F33" s="16"/>
      <c r="G33" s="16"/>
      <c r="H33" s="16"/>
      <c r="I33" s="16"/>
      <c r="J33" s="12"/>
      <c r="K33" s="12"/>
      <c r="L33" s="16"/>
      <c r="M33" s="39">
        <v>0.1</v>
      </c>
      <c r="N33" s="22">
        <f>N32*1.1</f>
        <v>51096.88496000001</v>
      </c>
    </row>
    <row r="34" spans="1:14" x14ac:dyDescent="0.25">
      <c r="A34" s="12"/>
      <c r="B34" s="46"/>
      <c r="C34" s="16"/>
      <c r="D34" s="12"/>
      <c r="E34" s="38"/>
      <c r="F34" s="16"/>
      <c r="G34" s="16"/>
      <c r="H34" s="16"/>
      <c r="I34" s="16"/>
      <c r="J34" s="12"/>
      <c r="K34" s="12"/>
      <c r="L34" s="16"/>
      <c r="M34" s="20" t="s">
        <v>35</v>
      </c>
      <c r="N34" s="22">
        <f>N33*2</f>
        <v>102193.76992000002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2016-03-21T11:10:14Z</dcterms:modified>
</cp:coreProperties>
</file>