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440" firstSheet="4" activeTab="4"/>
  </bookViews>
  <sheets>
    <sheet name="к работе" sheetId="31" r:id="rId1"/>
    <sheet name="Спектр" sheetId="32" r:id="rId2"/>
    <sheet name="Плюс" sheetId="33" r:id="rId3"/>
    <sheet name="Лист1" sheetId="39" r:id="rId4"/>
    <sheet name="пост 23-13,65" sheetId="34" r:id="rId5"/>
    <sheet name="пр-т мира 8 18,46" sheetId="35" r:id="rId6"/>
  </sheets>
  <calcPr calcId="124519"/>
</workbook>
</file>

<file path=xl/calcChain.xml><?xml version="1.0" encoding="utf-8"?>
<calcChain xmlns="http://schemas.openxmlformats.org/spreadsheetml/2006/main">
  <c r="D51" i="35"/>
  <c r="D54" i="34"/>
  <c r="D32"/>
  <c r="D38" i="35"/>
  <c r="D43"/>
  <c r="D44" s="1"/>
  <c r="D29" l="1"/>
  <c r="D52"/>
  <c r="D12" l="1"/>
  <c r="D64" i="39" l="1"/>
  <c r="E62"/>
  <c r="E56"/>
  <c r="D56"/>
  <c r="D66" s="1"/>
  <c r="E49"/>
  <c r="E37"/>
  <c r="E31"/>
  <c r="E26"/>
  <c r="E12"/>
  <c r="E67" s="1"/>
  <c r="D53" i="34" l="1"/>
  <c r="D47"/>
  <c r="D41"/>
  <c r="D27"/>
  <c r="D15"/>
  <c r="D50" i="35" l="1"/>
  <c r="D33"/>
  <c r="D24"/>
  <c r="E59" i="32"/>
  <c r="D12" i="31"/>
  <c r="D24"/>
  <c r="D29"/>
  <c r="D33"/>
  <c r="D38"/>
  <c r="D43"/>
  <c r="D44"/>
  <c r="D50"/>
  <c r="H58" i="33"/>
  <c r="E58"/>
  <c r="F52"/>
  <c r="D52"/>
  <c r="G51"/>
  <c r="H51" s="1"/>
  <c r="H52" s="1"/>
  <c r="E51"/>
  <c r="E52" s="1"/>
  <c r="E46"/>
  <c r="H45"/>
  <c r="G45"/>
  <c r="H42"/>
  <c r="G42"/>
  <c r="H39"/>
  <c r="H46" s="1"/>
  <c r="G39"/>
  <c r="E36"/>
  <c r="H34"/>
  <c r="G34"/>
  <c r="H32"/>
  <c r="H36" s="1"/>
  <c r="G32"/>
  <c r="E30"/>
  <c r="E25"/>
  <c r="G19"/>
  <c r="H19" s="1"/>
  <c r="H25" s="1"/>
  <c r="E13"/>
  <c r="E59" s="1"/>
  <c r="H12"/>
  <c r="H9"/>
  <c r="H13" s="1"/>
  <c r="H59" s="1"/>
  <c r="G9"/>
  <c r="G52" s="1"/>
  <c r="H58" i="32"/>
  <c r="E58"/>
  <c r="F52"/>
  <c r="D52"/>
  <c r="G51"/>
  <c r="H51" s="1"/>
  <c r="H52" s="1"/>
  <c r="E51"/>
  <c r="E52" s="1"/>
  <c r="E46"/>
  <c r="H45"/>
  <c r="G45"/>
  <c r="H42"/>
  <c r="G42"/>
  <c r="H39"/>
  <c r="H46" s="1"/>
  <c r="G39"/>
  <c r="E36"/>
  <c r="H34"/>
  <c r="G34"/>
  <c r="H32"/>
  <c r="H36" s="1"/>
  <c r="G32"/>
  <c r="E30"/>
  <c r="E25"/>
  <c r="G19"/>
  <c r="H19" s="1"/>
  <c r="H25" s="1"/>
  <c r="E13"/>
  <c r="H12"/>
  <c r="H9"/>
  <c r="H13" s="1"/>
  <c r="H59" s="1"/>
  <c r="G9"/>
  <c r="G52" s="1"/>
  <c r="D51" i="31" l="1"/>
</calcChain>
</file>

<file path=xl/sharedStrings.xml><?xml version="1.0" encoding="utf-8"?>
<sst xmlns="http://schemas.openxmlformats.org/spreadsheetml/2006/main" count="708" uniqueCount="148">
  <si>
    <t>Наименование</t>
  </si>
  <si>
    <t>Периодичность</t>
  </si>
  <si>
    <t>нижних 3-х этажей-ежедневно,    выше 3-х этажей -3 раза                  в неделю</t>
  </si>
  <si>
    <t>2 раза в год</t>
  </si>
  <si>
    <t>Уборка чердачного и подвального помещений</t>
  </si>
  <si>
    <t>Итого</t>
  </si>
  <si>
    <t>1 раз в сутки</t>
  </si>
  <si>
    <t>Скос травы на газонах</t>
  </si>
  <si>
    <t>3 раза за сезон</t>
  </si>
  <si>
    <t>по мере необходимости,  но не позднее 2 часов после окончания снегопада</t>
  </si>
  <si>
    <t>Очистка территории от наледи и льда</t>
  </si>
  <si>
    <t>не позднее 3 суток со дня образования</t>
  </si>
  <si>
    <t>Посыпка территории песком или смесью песка с хлоридами</t>
  </si>
  <si>
    <t>по мере необходимости, но не реже 1 раза в сутки во время гололеда</t>
  </si>
  <si>
    <t>Выполнение работ согласно плану по текущему ремонту</t>
  </si>
  <si>
    <t>Дератизация</t>
  </si>
  <si>
    <t>в соответствии с договором</t>
  </si>
  <si>
    <t>Стоимость на 1кв.м. общей  площади (рублей в месяц)</t>
  </si>
  <si>
    <t>Состав, периодичность и стоимость работ и услуг по содержанию и текущему ремонту общего имущества в многоквартирном доме с водопроводом, канализацией, центральным отоплением, горячим водоснабжением</t>
  </si>
  <si>
    <t>1.1.</t>
  </si>
  <si>
    <t>Мытье окон</t>
  </si>
  <si>
    <t>2.Работы по содержанию земельного участка, на котором расположен МКД</t>
  </si>
  <si>
    <t>Выполнение работ по начислению и сбору платы за содержание и ремонт общего имущества</t>
  </si>
  <si>
    <t>Выполнение работ по управлению  МКД</t>
  </si>
  <si>
    <t>Сбор, обновление и хранение информации о собственниках жилого помещения</t>
  </si>
  <si>
    <t>Работы по обеспечения требований пожарной безопасности</t>
  </si>
  <si>
    <t xml:space="preserve">1. Работы по содержание помещений общего пользования, входящий в состав общего имущества МКД </t>
  </si>
  <si>
    <t>Сухая и влажная уборка лестничных площадок и маршей</t>
  </si>
  <si>
    <t xml:space="preserve"> 2 раза в год</t>
  </si>
  <si>
    <t>Мытье лестничных площадок и маршей</t>
  </si>
  <si>
    <t>1 раз в неделю</t>
  </si>
  <si>
    <t xml:space="preserve"> 1.2.</t>
  </si>
  <si>
    <t>Обметание пыли с потолков</t>
  </si>
  <si>
    <t>1 раз в год</t>
  </si>
  <si>
    <t xml:space="preserve"> 1.3.</t>
  </si>
  <si>
    <t xml:space="preserve"> 1.4.</t>
  </si>
  <si>
    <t xml:space="preserve"> 1.5.</t>
  </si>
  <si>
    <t xml:space="preserve"> 1.6.</t>
  </si>
  <si>
    <t xml:space="preserve"> 1.7.</t>
  </si>
  <si>
    <t>Уборка мусора с газонов в теплый период</t>
  </si>
  <si>
    <t>Уборка на контейнерных площадках</t>
  </si>
  <si>
    <t xml:space="preserve">Сдвигание свежевыпавшего снега при снегопаде </t>
  </si>
  <si>
    <t>Очистка крышек люков колодцев и пожарных гидрантов от снега и льда толщиной слоя выше 5 см</t>
  </si>
  <si>
    <t>1 раз в 2 суток</t>
  </si>
  <si>
    <t xml:space="preserve"> 2.1</t>
  </si>
  <si>
    <t xml:space="preserve"> 2.2</t>
  </si>
  <si>
    <t xml:space="preserve"> 2.4</t>
  </si>
  <si>
    <t xml:space="preserve"> 2.5</t>
  </si>
  <si>
    <t xml:space="preserve"> 2.6</t>
  </si>
  <si>
    <t xml:space="preserve"> 2.7</t>
  </si>
  <si>
    <t xml:space="preserve"> 2.8</t>
  </si>
  <si>
    <t xml:space="preserve"> 2.9</t>
  </si>
  <si>
    <t xml:space="preserve"> 2.10</t>
  </si>
  <si>
    <t>3. Сбор, вывоз и утилизация ТБО</t>
  </si>
  <si>
    <t xml:space="preserve"> 2.3</t>
  </si>
  <si>
    <t xml:space="preserve"> 5.1</t>
  </si>
  <si>
    <t xml:space="preserve"> 5.3</t>
  </si>
  <si>
    <t>Выполнение заявок населения</t>
  </si>
  <si>
    <t xml:space="preserve"> 3.1</t>
  </si>
  <si>
    <t xml:space="preserve"> 4.1</t>
  </si>
  <si>
    <t>6. Текущий ремонт общего имущества</t>
  </si>
  <si>
    <t xml:space="preserve"> 6.1</t>
  </si>
  <si>
    <t>7. Обеспечение устранение  аварий и неисправностей по заявкам</t>
  </si>
  <si>
    <t>7.1.</t>
  </si>
  <si>
    <t>7.2</t>
  </si>
  <si>
    <t>8.Услуги обеспечивающие надлежащее содержание дома</t>
  </si>
  <si>
    <t>8.1.</t>
  </si>
  <si>
    <t>8.2</t>
  </si>
  <si>
    <t>8.3</t>
  </si>
  <si>
    <t>8.4</t>
  </si>
  <si>
    <t xml:space="preserve"> 4.2</t>
  </si>
  <si>
    <t>Очистка систем защиты от грязи. Уборка крыльца</t>
  </si>
  <si>
    <t>Подметание и уборка земельного участка, площадки перед входом в подъезд в теплый период</t>
  </si>
  <si>
    <t xml:space="preserve">Подметание свежевыпавшего снега толщиной до 2 см </t>
  </si>
  <si>
    <t>Подметание территории в дни без снега</t>
  </si>
  <si>
    <t>Выполнение работ по обеспечению сбора, вывоза крупногабаритных отходов</t>
  </si>
  <si>
    <t>Выполнение работ по обеспечению  утилизации твердых бытовых и крупногабаритных отходов</t>
  </si>
  <si>
    <t>по графику, не реже 2 раза в год</t>
  </si>
  <si>
    <t>Итого:</t>
  </si>
  <si>
    <t xml:space="preserve"> 3.2</t>
  </si>
  <si>
    <t xml:space="preserve"> 3.3</t>
  </si>
  <si>
    <t>5. Работы по подготовки систем инженерно-технического обеспечения, входящих в состав общего имущества в многоквартирном доме, к сезонной эксплуатации многоквартирного дома</t>
  </si>
  <si>
    <t>Содержание аварийно -диспетчерской службы</t>
  </si>
  <si>
    <t>Влажная протирка, подоконников, отопительных приборов, перил, оконных решеток, шкафов электросчетчиков почтовых ящиков, дверей, шкафов для электросчетчиков и слаботочных устройств, почтовых ящиков, дверных коробок, полотен дверей, доводчиков, дверных ручек</t>
  </si>
  <si>
    <t>Выполнение работ по обеспечению сбора, вывоза твердых бытовых отходов</t>
  </si>
  <si>
    <t>Проведение осмотров, выявление повреждений и нарушений конструкций, и устранение мелких неисправностей</t>
  </si>
  <si>
    <t>Проведение технических осмотров и устранение незначительных неисправностей в системе вентиляции</t>
  </si>
  <si>
    <t xml:space="preserve"> 1 раза в год</t>
  </si>
  <si>
    <t xml:space="preserve">Проведение осмотра, выполнение комплекса работ по подготовки  систем отопления, водоснабжения, водоотведения к сезонной эксплуатации </t>
  </si>
  <si>
    <t>Проведение технических осмотров и устранение незначительных неисправностей электротехнических устройств</t>
  </si>
  <si>
    <t>Всего</t>
  </si>
  <si>
    <t xml:space="preserve">4. Работы по  проверки и осмотру несущих и ненесущих конструкций многоквартирного дома к сезонной эксплуатации </t>
  </si>
  <si>
    <t xml:space="preserve"> 5.2</t>
  </si>
  <si>
    <r>
      <t>Затраты на1 м</t>
    </r>
    <r>
      <rPr>
        <sz val="10"/>
        <rFont val="Calibri"/>
        <family val="2"/>
        <charset val="204"/>
      </rPr>
      <t>²</t>
    </r>
    <r>
      <rPr>
        <sz val="10"/>
        <rFont val="Times New Roman"/>
        <family val="1"/>
        <charset val="204"/>
      </rPr>
      <t xml:space="preserve"> общ.жил. площ.в месяц, руб.</t>
    </r>
  </si>
  <si>
    <r>
      <rPr>
        <b/>
        <i/>
        <u/>
        <sz val="10"/>
        <rFont val="Times New Roman"/>
        <family val="1"/>
        <charset val="204"/>
      </rPr>
      <t>по графику, с установленной периодичностью,</t>
    </r>
    <r>
      <rPr>
        <sz val="10"/>
        <rFont val="Times New Roman"/>
        <family val="1"/>
        <charset val="204"/>
      </rPr>
      <t xml:space="preserve">                                    не менее 1 раза в день</t>
    </r>
  </si>
  <si>
    <r>
      <rPr>
        <b/>
        <i/>
        <u/>
        <sz val="10"/>
        <rFont val="Times New Roman"/>
        <family val="1"/>
        <charset val="204"/>
      </rPr>
      <t>по графику, с установленной периодичностью,</t>
    </r>
    <r>
      <rPr>
        <sz val="10"/>
        <rFont val="Times New Roman"/>
        <family val="1"/>
        <charset val="204"/>
      </rPr>
      <t xml:space="preserve">                                    не менее 1 раза в  неделю</t>
    </r>
  </si>
  <si>
    <t xml:space="preserve">  Притула С.В.</t>
  </si>
  <si>
    <t xml:space="preserve"> Генеральный  директор ООО "Спектр"                                   </t>
  </si>
  <si>
    <t>на 2013 - 2014 годы  ООО "Гарант Сервис Плюс"</t>
  </si>
  <si>
    <t xml:space="preserve">Директор ООО "Гарант-Сервис Плюс"                                   </t>
  </si>
  <si>
    <t>на 2013 - 2014 годы  ООО "Спектр"</t>
  </si>
  <si>
    <t xml:space="preserve">4. Работы по  проверке и осмотру несущих и ненесущих конструкций многоквартирного дома к сезонной эксплуатации </t>
  </si>
  <si>
    <t>5. Работы по подготовке систем инженерно-технического обеспечения, входящих в состав общего имущества в многоквартирном доме, к сезонной эксплуатации многоквартирного дома</t>
  </si>
  <si>
    <t>Состав, периодичность и стоимость работ и услуг по содержанию и текущему ремонту общего имущества в многоквартирном доме с водопроводом, канализацией, центральным отоплением, горячим водоснабжением на 2013-2014 годы ООО "Гарант-Сервис"</t>
  </si>
  <si>
    <r>
      <t>Плата на 1м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 общей площади жилого помещения, руб./м</t>
    </r>
    <r>
      <rPr>
        <vertAlign val="superscript"/>
        <sz val="10"/>
        <rFont val="Times New Roman"/>
        <family val="1"/>
        <charset val="204"/>
      </rPr>
      <t>2</t>
    </r>
  </si>
  <si>
    <t>проспект Мира -8</t>
  </si>
  <si>
    <t>Постышева 23</t>
  </si>
  <si>
    <t>на 2013 - 2014 годы</t>
  </si>
  <si>
    <r>
      <t>Затраты на1 м</t>
    </r>
    <r>
      <rPr>
        <b/>
        <sz val="8"/>
        <rFont val="Calibri"/>
        <family val="2"/>
        <charset val="204"/>
      </rPr>
      <t>²</t>
    </r>
    <r>
      <rPr>
        <b/>
        <sz val="8"/>
        <rFont val="Times New Roman"/>
        <family val="1"/>
        <charset val="204"/>
      </rPr>
      <t xml:space="preserve"> общ.жил. площ.в месяц, руб.</t>
    </r>
  </si>
  <si>
    <t>Трудозатраты:</t>
  </si>
  <si>
    <t>Страховые взносы:</t>
  </si>
  <si>
    <t>материалы:</t>
  </si>
  <si>
    <t>итого</t>
  </si>
  <si>
    <t>Прочистка ливневой канализации</t>
  </si>
  <si>
    <t>в т.ч. Песко солен смесь - 0,081</t>
  </si>
  <si>
    <t>Сбор, вывоз и утилизация ТБО</t>
  </si>
  <si>
    <t>по графику,                                           не менее 1 раза в день</t>
  </si>
  <si>
    <t xml:space="preserve"> 2.11</t>
  </si>
  <si>
    <r>
      <rPr>
        <b/>
        <i/>
        <u/>
        <sz val="8"/>
        <rFont val="Times New Roman"/>
        <family val="1"/>
        <charset val="204"/>
      </rPr>
      <t>по графику, с установленной периодичностью,</t>
    </r>
    <r>
      <rPr>
        <sz val="8"/>
        <rFont val="Times New Roman"/>
        <family val="1"/>
        <charset val="204"/>
      </rPr>
      <t xml:space="preserve">                                    не менее 1 раза в день</t>
    </r>
  </si>
  <si>
    <r>
      <rPr>
        <b/>
        <i/>
        <u/>
        <sz val="8"/>
        <rFont val="Times New Roman"/>
        <family val="1"/>
        <charset val="204"/>
      </rPr>
      <t>по графику, с установленной периодичностью,</t>
    </r>
    <r>
      <rPr>
        <sz val="8"/>
        <rFont val="Times New Roman"/>
        <family val="1"/>
        <charset val="204"/>
      </rPr>
      <t xml:space="preserve">                                    не менее 1 раза в  неделю</t>
    </r>
  </si>
  <si>
    <t>Трудозатраты:0,05</t>
  </si>
  <si>
    <t>Стр. Взносы: 0,01</t>
  </si>
  <si>
    <t>Труд.затр: 0,005</t>
  </si>
  <si>
    <t>Стр.взносы:0,001</t>
  </si>
  <si>
    <t>Труд.затр.: 0,564</t>
  </si>
  <si>
    <t>Стр.взносы: 0,114</t>
  </si>
  <si>
    <t>Материалы: 0,356</t>
  </si>
  <si>
    <t xml:space="preserve"> 5. 2</t>
  </si>
  <si>
    <t>Проведение осмотра, выполнение комплекса работ по обслуживанию мусоропровода</t>
  </si>
  <si>
    <t>Труд.затр.: 0,234</t>
  </si>
  <si>
    <t>Стр.взносы: 0,047</t>
  </si>
  <si>
    <t>Материалы: 0,006</t>
  </si>
  <si>
    <t>Труд.затраты: 0,043</t>
  </si>
  <si>
    <t>Стр.взносы: 0,008</t>
  </si>
  <si>
    <t xml:space="preserve"> 5 4</t>
  </si>
  <si>
    <t>Проведение осмотра, выполнение комплекса работ по обслуживанию индивидуальных тепловых пунктов и водоподкачек</t>
  </si>
  <si>
    <t>Труд.затрат: 0,05</t>
  </si>
  <si>
    <t>Стр.взносы: 0,01</t>
  </si>
  <si>
    <t>9.</t>
  </si>
  <si>
    <t>Общеэксплуатационные расходы</t>
  </si>
  <si>
    <t>в т.ч.</t>
  </si>
  <si>
    <t>усно</t>
  </si>
  <si>
    <t>окк</t>
  </si>
  <si>
    <t>Г.Л. Белобородова</t>
  </si>
  <si>
    <t>2 раза за сезон</t>
  </si>
  <si>
    <t xml:space="preserve">Директор ООО "Гарант-Сервис "                                   </t>
  </si>
  <si>
    <t>1 раза за сезон</t>
  </si>
  <si>
    <t>Плата за содержание и текущий ремонт по домам, где собственники приняли самостоятельное решение на общем собрании о размере платы.</t>
  </si>
</sst>
</file>

<file path=xl/styles.xml><?xml version="1.0" encoding="utf-8"?>
<styleSheet xmlns="http://schemas.openxmlformats.org/spreadsheetml/2006/main">
  <numFmts count="1">
    <numFmt numFmtId="164" formatCode="0.000"/>
  </numFmts>
  <fonts count="1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Calibri"/>
      <family val="2"/>
      <charset val="204"/>
    </font>
    <font>
      <b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8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center" wrapText="1"/>
    </xf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3" fillId="0" borderId="7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left" wrapText="1"/>
    </xf>
    <xf numFmtId="164" fontId="3" fillId="2" borderId="5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6" fontId="1" fillId="0" borderId="1" xfId="0" applyNumberFormat="1" applyFont="1" applyFill="1" applyBorder="1"/>
    <xf numFmtId="0" fontId="1" fillId="0" borderId="4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left" wrapText="1"/>
    </xf>
    <xf numFmtId="2" fontId="1" fillId="0" borderId="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left" wrapText="1"/>
    </xf>
    <xf numFmtId="2" fontId="1" fillId="0" borderId="3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/>
    </xf>
    <xf numFmtId="0" fontId="1" fillId="0" borderId="0" xfId="0" applyFont="1" applyFill="1" applyBorder="1"/>
    <xf numFmtId="2" fontId="1" fillId="0" borderId="3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wrapText="1"/>
    </xf>
    <xf numFmtId="0" fontId="1" fillId="0" borderId="6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2" fontId="5" fillId="0" borderId="5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wrapText="1"/>
    </xf>
    <xf numFmtId="2" fontId="2" fillId="0" borderId="3" xfId="0" applyNumberFormat="1" applyFont="1" applyFill="1" applyBorder="1" applyAlignment="1">
      <alignment horizontal="left" wrapText="1"/>
    </xf>
    <xf numFmtId="2" fontId="5" fillId="0" borderId="3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/>
    </xf>
    <xf numFmtId="0" fontId="5" fillId="0" borderId="0" xfId="0" applyFont="1" applyFill="1"/>
    <xf numFmtId="0" fontId="5" fillId="0" borderId="1" xfId="0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left" wrapText="1"/>
    </xf>
    <xf numFmtId="0" fontId="5" fillId="0" borderId="7" xfId="0" applyFont="1" applyFill="1" applyBorder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" fontId="1" fillId="0" borderId="1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/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/>
    <xf numFmtId="0" fontId="8" fillId="0" borderId="3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8" fillId="0" borderId="1" xfId="0" applyFont="1" applyFill="1" applyBorder="1"/>
    <xf numFmtId="0" fontId="8" fillId="0" borderId="3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 vertical="center" wrapText="1"/>
    </xf>
    <xf numFmtId="2" fontId="8" fillId="0" borderId="2" xfId="0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wrapText="1"/>
    </xf>
    <xf numFmtId="0" fontId="8" fillId="0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8" fillId="3" borderId="1" xfId="0" applyFont="1" applyFill="1" applyBorder="1" applyAlignment="1">
      <alignment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16" fontId="8" fillId="0" borderId="1" xfId="0" applyNumberFormat="1" applyFont="1" applyFill="1" applyBorder="1"/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2" fontId="8" fillId="3" borderId="1" xfId="0" applyNumberFormat="1" applyFont="1" applyFill="1" applyBorder="1" applyAlignment="1">
      <alignment horizontal="left" wrapText="1"/>
    </xf>
    <xf numFmtId="0" fontId="8" fillId="3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left" wrapText="1"/>
    </xf>
    <xf numFmtId="2" fontId="8" fillId="0" borderId="1" xfId="0" applyNumberFormat="1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wrapText="1"/>
    </xf>
    <xf numFmtId="2" fontId="8" fillId="0" borderId="3" xfId="0" applyNumberFormat="1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7" xfId="0" applyFont="1" applyFill="1" applyBorder="1"/>
    <xf numFmtId="2" fontId="11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wrapText="1"/>
    </xf>
    <xf numFmtId="2" fontId="11" fillId="0" borderId="1" xfId="0" applyNumberFormat="1" applyFont="1" applyFill="1" applyBorder="1" applyAlignment="1">
      <alignment horizontal="left" wrapText="1"/>
    </xf>
    <xf numFmtId="2" fontId="11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2" fontId="14" fillId="0" borderId="0" xfId="0" applyNumberFormat="1" applyFont="1" applyFill="1"/>
    <xf numFmtId="0" fontId="5" fillId="0" borderId="2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wrapText="1"/>
    </xf>
    <xf numFmtId="49" fontId="8" fillId="0" borderId="3" xfId="0" applyNumberFormat="1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2" fontId="8" fillId="0" borderId="9" xfId="0" applyNumberFormat="1" applyFont="1" applyFill="1" applyBorder="1" applyAlignment="1">
      <alignment horizontal="center" wrapText="1"/>
    </xf>
    <xf numFmtId="2" fontId="8" fillId="0" borderId="10" xfId="0" applyNumberFormat="1" applyFont="1" applyFill="1" applyBorder="1" applyAlignment="1">
      <alignment horizontal="center" wrapText="1"/>
    </xf>
    <xf numFmtId="2" fontId="8" fillId="0" borderId="3" xfId="0" applyNumberFormat="1" applyFont="1" applyFill="1" applyBorder="1" applyAlignment="1">
      <alignment horizontal="center" wrapText="1"/>
    </xf>
    <xf numFmtId="2" fontId="8" fillId="0" borderId="5" xfId="0" applyNumberFormat="1" applyFont="1" applyFill="1" applyBorder="1" applyAlignment="1">
      <alignment horizontal="center" wrapText="1"/>
    </xf>
    <xf numFmtId="0" fontId="15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workbookViewId="0">
      <selection activeCell="A3" sqref="A3:D51"/>
    </sheetView>
  </sheetViews>
  <sheetFormatPr defaultColWidth="19.42578125" defaultRowHeight="50.25" customHeight="1"/>
  <cols>
    <col min="1" max="1" width="5" style="4" customWidth="1"/>
    <col min="2" max="2" width="44.5703125" style="24" customWidth="1"/>
    <col min="3" max="3" width="21.7109375" style="24" customWidth="1"/>
    <col min="4" max="4" width="20.5703125" style="4" customWidth="1"/>
    <col min="5" max="5" width="19.42578125" style="4"/>
    <col min="6" max="6" width="19.42578125" style="6"/>
    <col min="7" max="16384" width="19.42578125" style="4"/>
  </cols>
  <sheetData>
    <row r="1" spans="1:9" ht="43.5" customHeight="1">
      <c r="B1" s="189" t="s">
        <v>103</v>
      </c>
      <c r="C1" s="189"/>
      <c r="D1" s="189"/>
      <c r="E1" s="5"/>
      <c r="G1" s="5"/>
      <c r="H1" s="5"/>
      <c r="I1" s="5"/>
    </row>
    <row r="2" spans="1:9" ht="15.75" customHeight="1">
      <c r="A2" s="7"/>
      <c r="B2" s="99"/>
      <c r="C2" s="99"/>
      <c r="D2" s="99"/>
      <c r="E2" s="5"/>
      <c r="G2" s="5"/>
      <c r="H2" s="5"/>
      <c r="I2" s="5"/>
    </row>
    <row r="3" spans="1:9" ht="41.25" customHeight="1">
      <c r="A3" s="8"/>
      <c r="B3" s="26" t="s">
        <v>0</v>
      </c>
      <c r="C3" s="26" t="s">
        <v>1</v>
      </c>
      <c r="D3" s="25" t="s">
        <v>104</v>
      </c>
    </row>
    <row r="4" spans="1:9" ht="18.75" customHeight="1">
      <c r="A4" s="185" t="s">
        <v>26</v>
      </c>
      <c r="B4" s="186"/>
      <c r="C4" s="186"/>
      <c r="D4" s="190"/>
      <c r="E4" s="5"/>
    </row>
    <row r="5" spans="1:9" ht="54.75" customHeight="1">
      <c r="A5" s="97" t="s">
        <v>19</v>
      </c>
      <c r="B5" s="30" t="s">
        <v>27</v>
      </c>
      <c r="C5" s="1" t="s">
        <v>2</v>
      </c>
      <c r="D5" s="32"/>
      <c r="E5" s="10"/>
    </row>
    <row r="6" spans="1:9" ht="18.75" customHeight="1">
      <c r="A6" s="97" t="s">
        <v>31</v>
      </c>
      <c r="B6" s="2" t="s">
        <v>29</v>
      </c>
      <c r="C6" s="1" t="s">
        <v>3</v>
      </c>
      <c r="D6" s="33"/>
      <c r="E6" s="10"/>
    </row>
    <row r="7" spans="1:9" ht="14.25" customHeight="1">
      <c r="A7" s="97" t="s">
        <v>34</v>
      </c>
      <c r="B7" s="2" t="s">
        <v>32</v>
      </c>
      <c r="C7" s="1" t="s">
        <v>33</v>
      </c>
      <c r="D7" s="33"/>
      <c r="E7" s="10"/>
    </row>
    <row r="8" spans="1:9" ht="68.25" customHeight="1">
      <c r="A8" s="97" t="s">
        <v>35</v>
      </c>
      <c r="B8" s="34" t="s">
        <v>83</v>
      </c>
      <c r="C8" s="1" t="s">
        <v>28</v>
      </c>
      <c r="D8" s="35">
        <v>2.4300000000000002</v>
      </c>
      <c r="E8" s="11"/>
      <c r="F8" s="12"/>
    </row>
    <row r="9" spans="1:9" ht="16.5" customHeight="1">
      <c r="A9" s="97" t="s">
        <v>36</v>
      </c>
      <c r="B9" s="30" t="s">
        <v>20</v>
      </c>
      <c r="C9" s="1" t="s">
        <v>3</v>
      </c>
      <c r="D9" s="33"/>
      <c r="E9" s="11"/>
    </row>
    <row r="10" spans="1:9" ht="15" customHeight="1">
      <c r="A10" s="97" t="s">
        <v>37</v>
      </c>
      <c r="B10" s="30" t="s">
        <v>71</v>
      </c>
      <c r="C10" s="1" t="s">
        <v>30</v>
      </c>
      <c r="D10" s="33"/>
      <c r="E10" s="11"/>
    </row>
    <row r="11" spans="1:9" ht="12" customHeight="1">
      <c r="A11" s="97" t="s">
        <v>38</v>
      </c>
      <c r="B11" s="2" t="s">
        <v>15</v>
      </c>
      <c r="C11" s="1"/>
      <c r="D11" s="36">
        <v>0.1</v>
      </c>
      <c r="E11" s="11"/>
    </row>
    <row r="12" spans="1:9" ht="18" customHeight="1">
      <c r="A12" s="27"/>
      <c r="B12" s="79" t="s">
        <v>5</v>
      </c>
      <c r="C12" s="1"/>
      <c r="D12" s="78">
        <f>D6+D8+D10+D11</f>
        <v>2.5300000000000002</v>
      </c>
      <c r="E12" s="11"/>
    </row>
    <row r="13" spans="1:9" ht="15">
      <c r="A13" s="185" t="s">
        <v>21</v>
      </c>
      <c r="B13" s="186"/>
      <c r="C13" s="186"/>
      <c r="D13" s="190"/>
      <c r="E13" s="15"/>
      <c r="F13" s="15"/>
    </row>
    <row r="14" spans="1:9" ht="29.25" customHeight="1">
      <c r="A14" s="97" t="s">
        <v>44</v>
      </c>
      <c r="B14" s="1" t="s">
        <v>72</v>
      </c>
      <c r="C14" s="1" t="s">
        <v>6</v>
      </c>
      <c r="D14" s="40"/>
      <c r="E14" s="6"/>
    </row>
    <row r="15" spans="1:9" ht="15">
      <c r="A15" s="98" t="s">
        <v>45</v>
      </c>
      <c r="B15" s="1" t="s">
        <v>39</v>
      </c>
      <c r="C15" s="1" t="s">
        <v>43</v>
      </c>
      <c r="D15" s="42"/>
      <c r="E15" s="6"/>
    </row>
    <row r="16" spans="1:9" ht="15">
      <c r="A16" s="97" t="s">
        <v>54</v>
      </c>
      <c r="B16" s="1" t="s">
        <v>40</v>
      </c>
      <c r="C16" s="1" t="s">
        <v>6</v>
      </c>
      <c r="D16" s="42"/>
      <c r="E16" s="6"/>
    </row>
    <row r="17" spans="1:6" ht="16.5" customHeight="1">
      <c r="A17" s="97" t="s">
        <v>46</v>
      </c>
      <c r="B17" s="43" t="s">
        <v>73</v>
      </c>
      <c r="C17" s="1" t="s">
        <v>6</v>
      </c>
      <c r="D17" s="42"/>
      <c r="E17" s="6"/>
    </row>
    <row r="18" spans="1:6" ht="15">
      <c r="A18" s="97" t="s">
        <v>47</v>
      </c>
      <c r="B18" s="43" t="s">
        <v>74</v>
      </c>
      <c r="C18" s="1" t="s">
        <v>43</v>
      </c>
      <c r="D18" s="44">
        <v>7.49</v>
      </c>
      <c r="E18" s="6"/>
      <c r="F18" s="12"/>
    </row>
    <row r="19" spans="1:6" ht="54" customHeight="1">
      <c r="A19" s="97" t="s">
        <v>48</v>
      </c>
      <c r="B19" s="45" t="s">
        <v>41</v>
      </c>
      <c r="C19" s="2" t="s">
        <v>9</v>
      </c>
      <c r="D19" s="42"/>
      <c r="E19" s="6"/>
    </row>
    <row r="20" spans="1:6" ht="26.25">
      <c r="A20" s="97" t="s">
        <v>49</v>
      </c>
      <c r="B20" s="45" t="s">
        <v>10</v>
      </c>
      <c r="C20" s="1" t="s">
        <v>11</v>
      </c>
      <c r="D20" s="42"/>
      <c r="E20" s="6"/>
    </row>
    <row r="21" spans="1:6" ht="51" customHeight="1">
      <c r="A21" s="97" t="s">
        <v>50</v>
      </c>
      <c r="B21" s="30" t="s">
        <v>12</v>
      </c>
      <c r="C21" s="2" t="s">
        <v>13</v>
      </c>
      <c r="D21" s="33"/>
      <c r="E21" s="6"/>
    </row>
    <row r="22" spans="1:6" ht="43.5" customHeight="1">
      <c r="A22" s="97" t="s">
        <v>51</v>
      </c>
      <c r="B22" s="30" t="s">
        <v>42</v>
      </c>
      <c r="C22" s="2"/>
      <c r="D22" s="46"/>
      <c r="E22" s="6"/>
    </row>
    <row r="23" spans="1:6" ht="15">
      <c r="A23" s="97" t="s">
        <v>52</v>
      </c>
      <c r="B23" s="1" t="s">
        <v>7</v>
      </c>
      <c r="C23" s="1" t="s">
        <v>8</v>
      </c>
      <c r="D23" s="49">
        <v>0.21</v>
      </c>
      <c r="E23" s="6"/>
    </row>
    <row r="24" spans="1:6" ht="15">
      <c r="A24" s="27"/>
      <c r="B24" s="80" t="s">
        <v>5</v>
      </c>
      <c r="C24" s="81"/>
      <c r="D24" s="83">
        <f>D18+D23</f>
        <v>7.7</v>
      </c>
      <c r="E24" s="6"/>
    </row>
    <row r="25" spans="1:6" ht="15" customHeight="1">
      <c r="A25" s="191" t="s">
        <v>53</v>
      </c>
      <c r="B25" s="192"/>
      <c r="C25" s="192"/>
      <c r="D25" s="193"/>
      <c r="E25" s="6"/>
    </row>
    <row r="26" spans="1:6" ht="55.5" customHeight="1">
      <c r="A26" s="97" t="s">
        <v>58</v>
      </c>
      <c r="B26" s="30" t="s">
        <v>84</v>
      </c>
      <c r="C26" s="2" t="s">
        <v>94</v>
      </c>
      <c r="D26" s="55">
        <v>1.63</v>
      </c>
      <c r="E26" s="6"/>
    </row>
    <row r="27" spans="1:6" ht="54.75" customHeight="1">
      <c r="A27" s="97" t="s">
        <v>79</v>
      </c>
      <c r="B27" s="30" t="s">
        <v>75</v>
      </c>
      <c r="C27" s="2" t="s">
        <v>95</v>
      </c>
      <c r="D27" s="55">
        <v>0.46</v>
      </c>
      <c r="E27" s="6"/>
    </row>
    <row r="28" spans="1:6" ht="26.25">
      <c r="A28" s="98" t="s">
        <v>80</v>
      </c>
      <c r="B28" s="30" t="s">
        <v>76</v>
      </c>
      <c r="C28" s="1" t="s">
        <v>16</v>
      </c>
      <c r="D28" s="29">
        <v>0.44</v>
      </c>
      <c r="E28" s="6"/>
    </row>
    <row r="29" spans="1:6" ht="15">
      <c r="A29" s="41"/>
      <c r="B29" s="21" t="s">
        <v>5</v>
      </c>
      <c r="C29" s="87"/>
      <c r="D29" s="85">
        <f>D26+D27+D28</f>
        <v>2.5299999999999998</v>
      </c>
      <c r="E29" s="6"/>
    </row>
    <row r="30" spans="1:6" ht="29.25" customHeight="1">
      <c r="A30" s="191" t="s">
        <v>101</v>
      </c>
      <c r="B30" s="192"/>
      <c r="C30" s="192"/>
      <c r="D30" s="193"/>
      <c r="E30" s="6"/>
    </row>
    <row r="31" spans="1:6" ht="39">
      <c r="A31" s="90" t="s">
        <v>59</v>
      </c>
      <c r="B31" s="94" t="s">
        <v>85</v>
      </c>
      <c r="C31" s="28" t="s">
        <v>77</v>
      </c>
      <c r="D31" s="92">
        <v>0.08</v>
      </c>
      <c r="E31" s="6"/>
      <c r="F31" s="12"/>
    </row>
    <row r="32" spans="1:6" ht="15" customHeight="1">
      <c r="A32" s="90" t="s">
        <v>70</v>
      </c>
      <c r="B32" s="94" t="s">
        <v>4</v>
      </c>
      <c r="C32" s="1" t="s">
        <v>3</v>
      </c>
      <c r="D32" s="92">
        <v>0.01</v>
      </c>
      <c r="E32" s="6"/>
      <c r="F32" s="12"/>
    </row>
    <row r="33" spans="1:6" ht="15">
      <c r="A33" s="27"/>
      <c r="B33" s="50" t="s">
        <v>5</v>
      </c>
      <c r="C33" s="25"/>
      <c r="D33" s="60">
        <f>D31+D32</f>
        <v>0.09</v>
      </c>
      <c r="E33" s="6"/>
    </row>
    <row r="34" spans="1:6" ht="36" customHeight="1">
      <c r="A34" s="191" t="s">
        <v>102</v>
      </c>
      <c r="B34" s="192"/>
      <c r="C34" s="192"/>
      <c r="D34" s="193"/>
      <c r="E34" s="6"/>
    </row>
    <row r="35" spans="1:6" ht="51" customHeight="1">
      <c r="A35" s="89" t="s">
        <v>55</v>
      </c>
      <c r="B35" s="28" t="s">
        <v>88</v>
      </c>
      <c r="C35" s="28" t="s">
        <v>77</v>
      </c>
      <c r="D35" s="35">
        <v>1.37</v>
      </c>
      <c r="E35" s="6"/>
    </row>
    <row r="36" spans="1:6" ht="38.25">
      <c r="A36" s="89" t="s">
        <v>92</v>
      </c>
      <c r="B36" s="28" t="s">
        <v>89</v>
      </c>
      <c r="C36" s="32" t="s">
        <v>3</v>
      </c>
      <c r="D36" s="92">
        <v>0.38</v>
      </c>
      <c r="E36" s="6"/>
      <c r="F36" s="12"/>
    </row>
    <row r="37" spans="1:6" ht="33" customHeight="1">
      <c r="A37" s="95" t="s">
        <v>56</v>
      </c>
      <c r="B37" s="94" t="s">
        <v>86</v>
      </c>
      <c r="C37" s="28" t="s">
        <v>87</v>
      </c>
      <c r="D37" s="91">
        <v>7.0000000000000007E-2</v>
      </c>
      <c r="E37" s="6"/>
      <c r="F37" s="12"/>
    </row>
    <row r="38" spans="1:6" ht="15">
      <c r="A38" s="27"/>
      <c r="B38" s="79" t="s">
        <v>78</v>
      </c>
      <c r="C38" s="77"/>
      <c r="D38" s="76">
        <f>D35+D36+D37</f>
        <v>1.82</v>
      </c>
      <c r="E38" s="6"/>
    </row>
    <row r="39" spans="1:6" ht="15" customHeight="1">
      <c r="A39" s="185" t="s">
        <v>60</v>
      </c>
      <c r="B39" s="186"/>
      <c r="C39" s="186"/>
      <c r="D39" s="190"/>
      <c r="E39" s="6"/>
    </row>
    <row r="40" spans="1:6" ht="25.5">
      <c r="A40" s="27" t="s">
        <v>61</v>
      </c>
      <c r="B40" s="30" t="s">
        <v>14</v>
      </c>
      <c r="C40" s="64"/>
      <c r="D40" s="29">
        <v>3.86</v>
      </c>
      <c r="E40" s="6"/>
    </row>
    <row r="41" spans="1:6" ht="15.75" customHeight="1">
      <c r="A41" s="185" t="s">
        <v>62</v>
      </c>
      <c r="B41" s="186"/>
      <c r="C41" s="186"/>
      <c r="D41" s="190"/>
      <c r="E41" s="6"/>
    </row>
    <row r="42" spans="1:6" ht="18" customHeight="1">
      <c r="A42" s="68" t="s">
        <v>63</v>
      </c>
      <c r="B42" s="43" t="s">
        <v>82</v>
      </c>
      <c r="C42" s="69"/>
      <c r="D42" s="70">
        <v>1.79</v>
      </c>
      <c r="E42" s="6"/>
    </row>
    <row r="43" spans="1:6" ht="15">
      <c r="A43" s="71" t="s">
        <v>64</v>
      </c>
      <c r="B43" s="72" t="s">
        <v>57</v>
      </c>
      <c r="C43" s="51"/>
      <c r="D43" s="49">
        <f>0.06*1.3305</f>
        <v>7.9829999999999998E-2</v>
      </c>
      <c r="E43" s="6"/>
      <c r="F43" s="12"/>
    </row>
    <row r="44" spans="1:6" ht="15">
      <c r="A44" s="65"/>
      <c r="B44" s="21" t="s">
        <v>5</v>
      </c>
      <c r="C44" s="74"/>
      <c r="D44" s="86">
        <f>D42+D43</f>
        <v>1.8698300000000001</v>
      </c>
      <c r="E44" s="6"/>
    </row>
    <row r="45" spans="1:6" ht="15.75" customHeight="1">
      <c r="A45" s="65"/>
      <c r="B45" s="185" t="s">
        <v>65</v>
      </c>
      <c r="C45" s="186"/>
      <c r="D45" s="29"/>
      <c r="E45" s="6"/>
    </row>
    <row r="46" spans="1:6" ht="25.5">
      <c r="A46" s="96" t="s">
        <v>66</v>
      </c>
      <c r="B46" s="30" t="s">
        <v>23</v>
      </c>
      <c r="C46" s="45" t="s">
        <v>16</v>
      </c>
      <c r="D46" s="29">
        <v>1.179</v>
      </c>
    </row>
    <row r="47" spans="1:6" ht="37.5" customHeight="1">
      <c r="A47" s="96" t="s">
        <v>67</v>
      </c>
      <c r="B47" s="45" t="s">
        <v>22</v>
      </c>
      <c r="C47" s="45" t="s">
        <v>16</v>
      </c>
      <c r="D47" s="187">
        <v>0.53</v>
      </c>
    </row>
    <row r="48" spans="1:6" ht="33.75" customHeight="1">
      <c r="A48" s="96" t="s">
        <v>68</v>
      </c>
      <c r="B48" s="45" t="s">
        <v>24</v>
      </c>
      <c r="C48" s="45" t="s">
        <v>16</v>
      </c>
      <c r="D48" s="188"/>
    </row>
    <row r="49" spans="1:4" ht="28.5" customHeight="1">
      <c r="A49" s="96" t="s">
        <v>69</v>
      </c>
      <c r="B49" s="45" t="s">
        <v>25</v>
      </c>
      <c r="C49" s="2"/>
      <c r="D49" s="29">
        <v>1E-3</v>
      </c>
    </row>
    <row r="50" spans="1:4" ht="15">
      <c r="A50" s="65"/>
      <c r="B50" s="17" t="s">
        <v>78</v>
      </c>
      <c r="C50" s="2"/>
      <c r="D50" s="85">
        <f>D46+D47+D49</f>
        <v>1.71</v>
      </c>
    </row>
    <row r="51" spans="1:4" ht="15">
      <c r="A51" s="65"/>
      <c r="B51" s="21" t="s">
        <v>90</v>
      </c>
      <c r="C51" s="75"/>
      <c r="D51" s="76">
        <f>D12+D24+D29+D33+D38+D40+D44+D50</f>
        <v>22.109830000000002</v>
      </c>
    </row>
    <row r="52" spans="1:4" ht="15"/>
    <row r="53" spans="1:4" ht="15">
      <c r="B53" s="93"/>
      <c r="C53" s="93"/>
    </row>
    <row r="54" spans="1:4" ht="15">
      <c r="B54" s="93"/>
      <c r="C54" s="93"/>
    </row>
    <row r="55" spans="1:4" ht="15"/>
    <row r="57" spans="1:4" ht="15">
      <c r="B57" s="23"/>
    </row>
    <row r="59" spans="1:4" ht="15">
      <c r="C59" s="23"/>
    </row>
  </sheetData>
  <mergeCells count="10">
    <mergeCell ref="B45:C45"/>
    <mergeCell ref="D47:D48"/>
    <mergeCell ref="B1:D1"/>
    <mergeCell ref="A4:D4"/>
    <mergeCell ref="A13:D13"/>
    <mergeCell ref="A41:D41"/>
    <mergeCell ref="A25:D25"/>
    <mergeCell ref="A30:D30"/>
    <mergeCell ref="A34:D34"/>
    <mergeCell ref="A39:D39"/>
  </mergeCells>
  <pageMargins left="0.17" right="0.17" top="0.17" bottom="0.18" header="0.17" footer="0.17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7"/>
  <sheetViews>
    <sheetView workbookViewId="0">
      <selection sqref="A1:XFD1048576"/>
    </sheetView>
  </sheetViews>
  <sheetFormatPr defaultRowHeight="50.25" customHeight="1"/>
  <cols>
    <col min="1" max="1" width="4.7109375" style="4" customWidth="1"/>
    <col min="2" max="2" width="54.140625" style="24" customWidth="1"/>
    <col min="3" max="3" width="21" style="24" customWidth="1"/>
    <col min="4" max="4" width="11" style="4" hidden="1" customWidth="1"/>
    <col min="5" max="5" width="20.42578125" style="4" customWidth="1"/>
    <col min="6" max="6" width="12.28515625" style="4" hidden="1" customWidth="1"/>
    <col min="7" max="7" width="14.140625" style="6" hidden="1" customWidth="1"/>
    <col min="8" max="8" width="15.42578125" style="6" hidden="1" customWidth="1"/>
    <col min="9" max="16384" width="9.140625" style="4"/>
  </cols>
  <sheetData>
    <row r="1" spans="1:11" ht="46.5" customHeight="1">
      <c r="B1" s="211" t="s">
        <v>18</v>
      </c>
      <c r="C1" s="211"/>
      <c r="D1" s="211"/>
      <c r="E1" s="211"/>
      <c r="F1" s="5"/>
      <c r="I1" s="5"/>
      <c r="J1" s="5"/>
      <c r="K1" s="5"/>
    </row>
    <row r="2" spans="1:11" ht="15.75" customHeight="1">
      <c r="B2" s="211" t="s">
        <v>100</v>
      </c>
      <c r="C2" s="211"/>
      <c r="D2" s="211"/>
      <c r="E2" s="211"/>
      <c r="F2" s="5"/>
      <c r="I2" s="5"/>
      <c r="J2" s="5"/>
      <c r="K2" s="5"/>
    </row>
    <row r="3" spans="1:11" ht="15">
      <c r="A3" s="7"/>
      <c r="B3" s="3"/>
      <c r="C3" s="3"/>
      <c r="D3" s="3"/>
      <c r="E3" s="3"/>
      <c r="F3" s="5"/>
      <c r="I3" s="5"/>
      <c r="J3" s="5"/>
      <c r="K3" s="5"/>
    </row>
    <row r="4" spans="1:11" ht="25.5" customHeight="1">
      <c r="A4" s="8"/>
      <c r="B4" s="26" t="s">
        <v>0</v>
      </c>
      <c r="C4" s="26" t="s">
        <v>1</v>
      </c>
      <c r="D4" s="9" t="s">
        <v>17</v>
      </c>
      <c r="E4" s="25" t="s">
        <v>93</v>
      </c>
    </row>
    <row r="5" spans="1:11" ht="34.5" customHeight="1">
      <c r="A5" s="27"/>
      <c r="B5" s="194" t="s">
        <v>26</v>
      </c>
      <c r="C5" s="194"/>
      <c r="D5" s="194"/>
      <c r="E5" s="28"/>
      <c r="F5" s="5"/>
    </row>
    <row r="6" spans="1:11" ht="55.5" customHeight="1">
      <c r="A6" s="29" t="s">
        <v>19</v>
      </c>
      <c r="B6" s="30" t="s">
        <v>27</v>
      </c>
      <c r="C6" s="1" t="s">
        <v>2</v>
      </c>
      <c r="D6" s="31">
        <v>2.0699999999999998</v>
      </c>
      <c r="E6" s="32"/>
      <c r="F6" s="10"/>
    </row>
    <row r="7" spans="1:11" ht="18.75" customHeight="1">
      <c r="A7" s="27" t="s">
        <v>31</v>
      </c>
      <c r="B7" s="2" t="s">
        <v>29</v>
      </c>
      <c r="C7" s="1" t="s">
        <v>3</v>
      </c>
      <c r="D7" s="31"/>
      <c r="E7" s="33"/>
      <c r="F7" s="10"/>
    </row>
    <row r="8" spans="1:11" ht="14.25" customHeight="1">
      <c r="A8" s="27" t="s">
        <v>34</v>
      </c>
      <c r="B8" s="2" t="s">
        <v>32</v>
      </c>
      <c r="C8" s="1" t="s">
        <v>33</v>
      </c>
      <c r="D8" s="31"/>
      <c r="E8" s="33"/>
      <c r="F8" s="10"/>
    </row>
    <row r="9" spans="1:11" ht="68.25" customHeight="1">
      <c r="A9" s="27" t="s">
        <v>35</v>
      </c>
      <c r="B9" s="34" t="s">
        <v>83</v>
      </c>
      <c r="C9" s="1" t="s">
        <v>28</v>
      </c>
      <c r="D9" s="31"/>
      <c r="E9" s="35">
        <v>2.4300000000000002</v>
      </c>
      <c r="F9" s="11">
        <v>1.8260000000000001</v>
      </c>
      <c r="G9" s="12" t="e">
        <f>F9*#REF!</f>
        <v>#REF!</v>
      </c>
      <c r="H9" s="12" t="e">
        <f>F9+G9</f>
        <v>#REF!</v>
      </c>
    </row>
    <row r="10" spans="1:11" ht="16.5" customHeight="1">
      <c r="A10" s="27" t="s">
        <v>36</v>
      </c>
      <c r="B10" s="30" t="s">
        <v>20</v>
      </c>
      <c r="C10" s="1" t="s">
        <v>3</v>
      </c>
      <c r="D10" s="31"/>
      <c r="E10" s="33"/>
      <c r="F10" s="11"/>
    </row>
    <row r="11" spans="1:11" ht="15" customHeight="1">
      <c r="A11" s="27" t="s">
        <v>37</v>
      </c>
      <c r="B11" s="30" t="s">
        <v>71</v>
      </c>
      <c r="C11" s="1" t="s">
        <v>30</v>
      </c>
      <c r="D11" s="31"/>
      <c r="E11" s="33"/>
      <c r="F11" s="11"/>
    </row>
    <row r="12" spans="1:11" ht="12" customHeight="1">
      <c r="A12" s="27" t="s">
        <v>38</v>
      </c>
      <c r="B12" s="2" t="s">
        <v>15</v>
      </c>
      <c r="C12" s="1"/>
      <c r="D12" s="31"/>
      <c r="E12" s="36">
        <v>0.1</v>
      </c>
      <c r="F12" s="11"/>
      <c r="H12" s="13">
        <f>E12</f>
        <v>0.1</v>
      </c>
    </row>
    <row r="13" spans="1:11" ht="18" customHeight="1">
      <c r="A13" s="27"/>
      <c r="B13" s="79" t="s">
        <v>5</v>
      </c>
      <c r="C13" s="1"/>
      <c r="D13" s="37"/>
      <c r="E13" s="78">
        <f>E7+E9+E11+E12</f>
        <v>2.5300000000000002</v>
      </c>
      <c r="F13" s="11"/>
      <c r="H13" s="14" t="e">
        <f>H7+H9+H11+H12</f>
        <v>#REF!</v>
      </c>
    </row>
    <row r="14" spans="1:11" ht="15">
      <c r="A14" s="27"/>
      <c r="B14" s="194" t="s">
        <v>21</v>
      </c>
      <c r="C14" s="194"/>
      <c r="D14" s="194"/>
      <c r="E14" s="38"/>
      <c r="F14" s="15"/>
      <c r="G14" s="15"/>
    </row>
    <row r="15" spans="1:11" ht="26.25">
      <c r="A15" s="27" t="s">
        <v>44</v>
      </c>
      <c r="B15" s="1" t="s">
        <v>72</v>
      </c>
      <c r="C15" s="1" t="s">
        <v>6</v>
      </c>
      <c r="D15" s="39">
        <v>2.0499999999999998</v>
      </c>
      <c r="E15" s="40"/>
      <c r="F15" s="6"/>
    </row>
    <row r="16" spans="1:11" ht="15">
      <c r="A16" s="41" t="s">
        <v>45</v>
      </c>
      <c r="B16" s="1" t="s">
        <v>39</v>
      </c>
      <c r="C16" s="1" t="s">
        <v>43</v>
      </c>
      <c r="D16" s="39">
        <v>1.39</v>
      </c>
      <c r="E16" s="42"/>
      <c r="F16" s="6"/>
    </row>
    <row r="17" spans="1:8" ht="15">
      <c r="A17" s="27" t="s">
        <v>54</v>
      </c>
      <c r="B17" s="1" t="s">
        <v>40</v>
      </c>
      <c r="C17" s="1" t="s">
        <v>6</v>
      </c>
      <c r="D17" s="39">
        <v>0.03</v>
      </c>
      <c r="E17" s="42"/>
      <c r="F17" s="6"/>
    </row>
    <row r="18" spans="1:8" ht="15">
      <c r="A18" s="27" t="s">
        <v>46</v>
      </c>
      <c r="B18" s="43" t="s">
        <v>73</v>
      </c>
      <c r="C18" s="1" t="s">
        <v>6</v>
      </c>
      <c r="D18" s="39">
        <v>0.25</v>
      </c>
      <c r="E18" s="42"/>
      <c r="F18" s="6"/>
    </row>
    <row r="19" spans="1:8" ht="15">
      <c r="A19" s="27" t="s">
        <v>47</v>
      </c>
      <c r="B19" s="43" t="s">
        <v>74</v>
      </c>
      <c r="C19" s="1" t="s">
        <v>43</v>
      </c>
      <c r="D19" s="39"/>
      <c r="E19" s="44">
        <v>7.49</v>
      </c>
      <c r="F19" s="6">
        <v>5.63</v>
      </c>
      <c r="G19" s="12" t="e">
        <f>F19*#REF!</f>
        <v>#REF!</v>
      </c>
      <c r="H19" s="12" t="e">
        <f>F19+G19</f>
        <v>#REF!</v>
      </c>
    </row>
    <row r="20" spans="1:8" ht="51.75">
      <c r="A20" s="27" t="s">
        <v>48</v>
      </c>
      <c r="B20" s="45" t="s">
        <v>41</v>
      </c>
      <c r="C20" s="2" t="s">
        <v>9</v>
      </c>
      <c r="D20" s="212">
        <v>2.0699999999999998</v>
      </c>
      <c r="E20" s="42"/>
      <c r="F20" s="6"/>
    </row>
    <row r="21" spans="1:8" ht="26.25">
      <c r="A21" s="27" t="s">
        <v>49</v>
      </c>
      <c r="B21" s="45" t="s">
        <v>10</v>
      </c>
      <c r="C21" s="1" t="s">
        <v>11</v>
      </c>
      <c r="D21" s="212"/>
      <c r="E21" s="42"/>
      <c r="F21" s="6"/>
    </row>
    <row r="22" spans="1:8" ht="39">
      <c r="A22" s="27" t="s">
        <v>50</v>
      </c>
      <c r="B22" s="30" t="s">
        <v>12</v>
      </c>
      <c r="C22" s="2" t="s">
        <v>13</v>
      </c>
      <c r="D22" s="212"/>
      <c r="E22" s="33"/>
      <c r="F22" s="6"/>
    </row>
    <row r="23" spans="1:8" ht="25.5">
      <c r="A23" s="27" t="s">
        <v>51</v>
      </c>
      <c r="B23" s="30" t="s">
        <v>42</v>
      </c>
      <c r="C23" s="2"/>
      <c r="D23" s="39"/>
      <c r="E23" s="46"/>
      <c r="F23" s="6"/>
    </row>
    <row r="24" spans="1:8" ht="15">
      <c r="A24" s="27" t="s">
        <v>52</v>
      </c>
      <c r="B24" s="1" t="s">
        <v>7</v>
      </c>
      <c r="C24" s="1" t="s">
        <v>8</v>
      </c>
      <c r="D24" s="48"/>
      <c r="E24" s="49">
        <v>0.21</v>
      </c>
      <c r="F24" s="6"/>
      <c r="H24" s="6">
        <v>0.21</v>
      </c>
    </row>
    <row r="25" spans="1:8" ht="15">
      <c r="A25" s="27"/>
      <c r="B25" s="80" t="s">
        <v>5</v>
      </c>
      <c r="C25" s="81"/>
      <c r="D25" s="82"/>
      <c r="E25" s="83">
        <f>E19+E24</f>
        <v>7.7</v>
      </c>
      <c r="F25" s="6"/>
      <c r="H25" s="16" t="e">
        <f>H19+H24</f>
        <v>#REF!</v>
      </c>
    </row>
    <row r="26" spans="1:8" ht="15">
      <c r="A26" s="27"/>
      <c r="B26" s="202" t="s">
        <v>53</v>
      </c>
      <c r="C26" s="202"/>
      <c r="D26" s="52"/>
      <c r="E26" s="53"/>
      <c r="F26" s="6"/>
    </row>
    <row r="27" spans="1:8" ht="54">
      <c r="A27" s="27" t="s">
        <v>58</v>
      </c>
      <c r="B27" s="30" t="s">
        <v>84</v>
      </c>
      <c r="C27" s="2" t="s">
        <v>94</v>
      </c>
      <c r="D27" s="54"/>
      <c r="E27" s="55">
        <v>1.63</v>
      </c>
      <c r="F27" s="6"/>
    </row>
    <row r="28" spans="1:8" ht="66.75">
      <c r="A28" s="27" t="s">
        <v>79</v>
      </c>
      <c r="B28" s="30" t="s">
        <v>75</v>
      </c>
      <c r="C28" s="2" t="s">
        <v>95</v>
      </c>
      <c r="D28" s="54"/>
      <c r="E28" s="55">
        <v>0.46</v>
      </c>
      <c r="F28" s="6"/>
    </row>
    <row r="29" spans="1:8" ht="26.25">
      <c r="A29" s="41" t="s">
        <v>80</v>
      </c>
      <c r="B29" s="30" t="s">
        <v>76</v>
      </c>
      <c r="C29" s="1" t="s">
        <v>16</v>
      </c>
      <c r="D29" s="56"/>
      <c r="E29" s="29">
        <v>0.44</v>
      </c>
      <c r="F29" s="6"/>
    </row>
    <row r="30" spans="1:8" ht="15">
      <c r="A30" s="41"/>
      <c r="B30" s="21" t="s">
        <v>5</v>
      </c>
      <c r="C30" s="87"/>
      <c r="D30" s="88"/>
      <c r="E30" s="85">
        <f>E27+E28+E29</f>
        <v>2.5299999999999998</v>
      </c>
      <c r="F30" s="6"/>
      <c r="H30" s="18">
        <v>2.5299999999999998</v>
      </c>
    </row>
    <row r="31" spans="1:8" ht="15">
      <c r="A31" s="27"/>
      <c r="B31" s="202" t="s">
        <v>91</v>
      </c>
      <c r="C31" s="202"/>
      <c r="D31" s="52"/>
      <c r="E31" s="57"/>
      <c r="F31" s="6"/>
    </row>
    <row r="32" spans="1:8" ht="15">
      <c r="A32" s="196" t="s">
        <v>59</v>
      </c>
      <c r="B32" s="198" t="s">
        <v>85</v>
      </c>
      <c r="C32" s="204" t="s">
        <v>77</v>
      </c>
      <c r="D32" s="58"/>
      <c r="E32" s="209">
        <v>0.08</v>
      </c>
      <c r="F32" s="6">
        <v>0.06</v>
      </c>
      <c r="G32" s="12" t="e">
        <f>F32*#REF!</f>
        <v>#REF!</v>
      </c>
      <c r="H32" s="12" t="e">
        <f>F32+G32</f>
        <v>#REF!</v>
      </c>
    </row>
    <row r="33" spans="1:8" ht="15">
      <c r="A33" s="197"/>
      <c r="B33" s="199"/>
      <c r="C33" s="207"/>
      <c r="D33" s="59"/>
      <c r="E33" s="210"/>
      <c r="F33" s="6"/>
      <c r="G33" s="12"/>
    </row>
    <row r="34" spans="1:8" ht="15">
      <c r="A34" s="196" t="s">
        <v>70</v>
      </c>
      <c r="B34" s="198" t="s">
        <v>4</v>
      </c>
      <c r="C34" s="198" t="s">
        <v>3</v>
      </c>
      <c r="D34" s="53"/>
      <c r="E34" s="209">
        <v>0.01</v>
      </c>
      <c r="F34" s="6">
        <v>6.0000000000000001E-3</v>
      </c>
      <c r="G34" s="12" t="e">
        <f>F34*#REF!</f>
        <v>#REF!</v>
      </c>
      <c r="H34" s="12" t="e">
        <f>F34+G34</f>
        <v>#REF!</v>
      </c>
    </row>
    <row r="35" spans="1:8" ht="15">
      <c r="A35" s="197"/>
      <c r="B35" s="199"/>
      <c r="C35" s="199"/>
      <c r="D35" s="53"/>
      <c r="E35" s="210"/>
      <c r="F35" s="6"/>
    </row>
    <row r="36" spans="1:8" ht="15">
      <c r="A36" s="27"/>
      <c r="B36" s="50" t="s">
        <v>5</v>
      </c>
      <c r="C36" s="25"/>
      <c r="D36" s="53"/>
      <c r="E36" s="60">
        <f>E32+E34</f>
        <v>0.09</v>
      </c>
      <c r="F36" s="6"/>
      <c r="H36" s="19" t="e">
        <f>H32+H34</f>
        <v>#REF!</v>
      </c>
    </row>
    <row r="37" spans="1:8" ht="15">
      <c r="A37" s="27"/>
      <c r="B37" s="202" t="s">
        <v>81</v>
      </c>
      <c r="C37" s="202"/>
      <c r="D37" s="52"/>
      <c r="E37" s="57"/>
      <c r="F37" s="6"/>
    </row>
    <row r="38" spans="1:8" ht="15">
      <c r="A38" s="196" t="s">
        <v>55</v>
      </c>
      <c r="B38" s="204" t="s">
        <v>88</v>
      </c>
      <c r="C38" s="204" t="s">
        <v>77</v>
      </c>
      <c r="D38" s="54"/>
      <c r="E38" s="32"/>
      <c r="F38" s="6"/>
    </row>
    <row r="39" spans="1:8" ht="15">
      <c r="A39" s="203"/>
      <c r="B39" s="205"/>
      <c r="C39" s="205"/>
      <c r="D39" s="54"/>
      <c r="E39" s="35">
        <v>1.37</v>
      </c>
      <c r="F39" s="6">
        <v>1.034</v>
      </c>
      <c r="G39" s="12" t="e">
        <f>F39*#REF!</f>
        <v>#REF!</v>
      </c>
      <c r="H39" s="12" t="e">
        <f>F39+G39</f>
        <v>#REF!</v>
      </c>
    </row>
    <row r="40" spans="1:8" ht="15">
      <c r="A40" s="203"/>
      <c r="B40" s="205"/>
      <c r="C40" s="205"/>
      <c r="D40" s="56"/>
      <c r="E40" s="61"/>
      <c r="F40" s="6"/>
      <c r="G40" s="12"/>
    </row>
    <row r="41" spans="1:8" ht="15">
      <c r="A41" s="206" t="s">
        <v>92</v>
      </c>
      <c r="B41" s="204" t="s">
        <v>89</v>
      </c>
      <c r="C41" s="198" t="s">
        <v>3</v>
      </c>
      <c r="D41" s="62"/>
      <c r="E41" s="63"/>
      <c r="F41" s="6"/>
      <c r="G41" s="12"/>
    </row>
    <row r="42" spans="1:8" ht="15">
      <c r="A42" s="206"/>
      <c r="B42" s="205"/>
      <c r="C42" s="208"/>
      <c r="D42" s="56"/>
      <c r="E42" s="35">
        <v>0.38</v>
      </c>
      <c r="F42" s="6">
        <v>0.28699999999999998</v>
      </c>
      <c r="G42" s="12" t="e">
        <f>F42*#REF!</f>
        <v>#REF!</v>
      </c>
      <c r="H42" s="12" t="e">
        <f>F42+G42</f>
        <v>#REF!</v>
      </c>
    </row>
    <row r="43" spans="1:8" ht="15">
      <c r="A43" s="206"/>
      <c r="B43" s="207"/>
      <c r="C43" s="199"/>
      <c r="D43" s="56"/>
      <c r="E43" s="61"/>
      <c r="F43" s="6"/>
      <c r="G43" s="12"/>
    </row>
    <row r="44" spans="1:8" ht="15">
      <c r="A44" s="196" t="s">
        <v>56</v>
      </c>
      <c r="B44" s="198" t="s">
        <v>86</v>
      </c>
      <c r="C44" s="198" t="s">
        <v>87</v>
      </c>
      <c r="D44" s="56"/>
      <c r="E44" s="200">
        <v>7.0000000000000007E-2</v>
      </c>
      <c r="F44" s="6"/>
      <c r="G44" s="12"/>
    </row>
    <row r="45" spans="1:8" ht="15">
      <c r="A45" s="197"/>
      <c r="B45" s="199"/>
      <c r="C45" s="199"/>
      <c r="D45" s="56"/>
      <c r="E45" s="201"/>
      <c r="F45" s="6">
        <v>5.0999999999999997E-2</v>
      </c>
      <c r="G45" s="12" t="e">
        <f>F45*#REF!</f>
        <v>#REF!</v>
      </c>
      <c r="H45" s="12" t="e">
        <f>F45+G45</f>
        <v>#REF!</v>
      </c>
    </row>
    <row r="46" spans="1:8" ht="15">
      <c r="A46" s="27"/>
      <c r="B46" s="79" t="s">
        <v>78</v>
      </c>
      <c r="C46" s="77"/>
      <c r="D46" s="84"/>
      <c r="E46" s="76">
        <f>E39+E42+E44</f>
        <v>1.82</v>
      </c>
      <c r="F46" s="6"/>
      <c r="H46" s="20" t="e">
        <f>H39+H42+H45</f>
        <v>#REF!</v>
      </c>
    </row>
    <row r="47" spans="1:8" ht="15">
      <c r="A47" s="27"/>
      <c r="B47" s="194" t="s">
        <v>60</v>
      </c>
      <c r="C47" s="194"/>
      <c r="D47" s="185"/>
      <c r="E47" s="29"/>
      <c r="F47" s="6"/>
    </row>
    <row r="48" spans="1:8" ht="15">
      <c r="A48" s="27" t="s">
        <v>61</v>
      </c>
      <c r="B48" s="30" t="s">
        <v>14</v>
      </c>
      <c r="C48" s="64"/>
      <c r="D48" s="47">
        <v>3.67</v>
      </c>
      <c r="E48" s="29">
        <v>3.86</v>
      </c>
      <c r="F48" s="6"/>
      <c r="H48" s="18">
        <v>3.86</v>
      </c>
    </row>
    <row r="49" spans="1:8" ht="15">
      <c r="A49" s="65"/>
      <c r="B49" s="194" t="s">
        <v>62</v>
      </c>
      <c r="C49" s="194"/>
      <c r="D49" s="66"/>
      <c r="E49" s="67"/>
      <c r="F49" s="6"/>
    </row>
    <row r="50" spans="1:8" ht="15">
      <c r="A50" s="68" t="s">
        <v>63</v>
      </c>
      <c r="B50" s="43" t="s">
        <v>82</v>
      </c>
      <c r="C50" s="69"/>
      <c r="D50" s="55">
        <v>1.1499999999999999</v>
      </c>
      <c r="E50" s="70">
        <v>1.79</v>
      </c>
      <c r="F50" s="6"/>
      <c r="H50" s="6">
        <v>1.79</v>
      </c>
    </row>
    <row r="51" spans="1:8" ht="15">
      <c r="A51" s="71" t="s">
        <v>64</v>
      </c>
      <c r="B51" s="72" t="s">
        <v>57</v>
      </c>
      <c r="C51" s="51"/>
      <c r="D51" s="73"/>
      <c r="E51" s="49">
        <f>0.06*1.3305</f>
        <v>7.9829999999999998E-2</v>
      </c>
      <c r="F51" s="6">
        <v>0.06</v>
      </c>
      <c r="G51" s="12" t="e">
        <f>F51*#REF!</f>
        <v>#REF!</v>
      </c>
      <c r="H51" s="12" t="e">
        <f>F51+G51</f>
        <v>#REF!</v>
      </c>
    </row>
    <row r="52" spans="1:8" ht="15">
      <c r="A52" s="65"/>
      <c r="B52" s="21" t="s">
        <v>5</v>
      </c>
      <c r="C52" s="74"/>
      <c r="D52" s="53">
        <f>SUM(D50:D51)</f>
        <v>1.1499999999999999</v>
      </c>
      <c r="E52" s="86">
        <f>E50+E51</f>
        <v>1.8698300000000001</v>
      </c>
      <c r="F52" s="6">
        <f>F9+F19+F32+F34+F39+F42+F45+F51</f>
        <v>8.9540000000000006</v>
      </c>
      <c r="G52" s="6" t="e">
        <f>G9+G19+G32+G34+G39+G42+G45+G51</f>
        <v>#REF!</v>
      </c>
      <c r="H52" s="22" t="e">
        <f>H50+H51</f>
        <v>#REF!</v>
      </c>
    </row>
    <row r="53" spans="1:8" ht="15">
      <c r="A53" s="65"/>
      <c r="B53" s="194" t="s">
        <v>65</v>
      </c>
      <c r="C53" s="194"/>
      <c r="D53" s="195"/>
      <c r="E53" s="29"/>
      <c r="F53" s="6"/>
    </row>
    <row r="54" spans="1:8" ht="25.5">
      <c r="A54" s="65" t="s">
        <v>66</v>
      </c>
      <c r="B54" s="30" t="s">
        <v>23</v>
      </c>
      <c r="C54" s="45" t="s">
        <v>16</v>
      </c>
      <c r="D54" s="60">
        <v>1.1200000000000001</v>
      </c>
      <c r="E54" s="29">
        <v>1.179</v>
      </c>
      <c r="H54" s="6">
        <v>1.179</v>
      </c>
    </row>
    <row r="55" spans="1:8" ht="25.5">
      <c r="A55" s="65" t="s">
        <v>67</v>
      </c>
      <c r="B55" s="45" t="s">
        <v>22</v>
      </c>
      <c r="C55" s="45" t="s">
        <v>16</v>
      </c>
      <c r="D55" s="60">
        <v>0.5</v>
      </c>
      <c r="E55" s="187">
        <v>0.53</v>
      </c>
      <c r="H55" s="6">
        <v>0.52700000000000002</v>
      </c>
    </row>
    <row r="56" spans="1:8" ht="25.5">
      <c r="A56" s="65" t="s">
        <v>68</v>
      </c>
      <c r="B56" s="45" t="s">
        <v>24</v>
      </c>
      <c r="C56" s="45" t="s">
        <v>16</v>
      </c>
      <c r="D56" s="60"/>
      <c r="E56" s="188"/>
    </row>
    <row r="57" spans="1:8" ht="15">
      <c r="A57" s="65" t="s">
        <v>69</v>
      </c>
      <c r="B57" s="45" t="s">
        <v>25</v>
      </c>
      <c r="C57" s="2"/>
      <c r="D57" s="55"/>
      <c r="E57" s="29">
        <v>1E-3</v>
      </c>
      <c r="H57" s="6">
        <v>1E-3</v>
      </c>
    </row>
    <row r="58" spans="1:8" ht="15">
      <c r="A58" s="65"/>
      <c r="B58" s="17" t="s">
        <v>78</v>
      </c>
      <c r="C58" s="2"/>
      <c r="D58" s="55"/>
      <c r="E58" s="85">
        <f>E54+E55+E57</f>
        <v>1.71</v>
      </c>
      <c r="H58" s="18">
        <f>H54+H55+H57</f>
        <v>1.7069999999999999</v>
      </c>
    </row>
    <row r="59" spans="1:8" ht="15">
      <c r="A59" s="65"/>
      <c r="B59" s="21" t="s">
        <v>90</v>
      </c>
      <c r="C59" s="75"/>
      <c r="D59" s="27"/>
      <c r="E59" s="76">
        <f>E13+E25+E30+E36+E46+E48+E52+E58</f>
        <v>22.109830000000002</v>
      </c>
      <c r="H59" s="12" t="e">
        <f>H13+H25+H30+H36+H46+H48+H52+H58</f>
        <v>#REF!</v>
      </c>
    </row>
    <row r="60" spans="1:8" ht="15"/>
    <row r="61" spans="1:8" ht="15">
      <c r="B61" s="24" t="s">
        <v>97</v>
      </c>
      <c r="C61" s="24" t="s">
        <v>96</v>
      </c>
    </row>
    <row r="62" spans="1:8" ht="15"/>
    <row r="63" spans="1:8" ht="15"/>
    <row r="65" spans="2:3" ht="15">
      <c r="B65" s="23"/>
    </row>
    <row r="67" spans="2:3" ht="15">
      <c r="C67" s="23"/>
    </row>
  </sheetData>
  <mergeCells count="30">
    <mergeCell ref="A34:A35"/>
    <mergeCell ref="B34:B35"/>
    <mergeCell ref="C34:C35"/>
    <mergeCell ref="E34:E35"/>
    <mergeCell ref="B1:E1"/>
    <mergeCell ref="B2:E2"/>
    <mergeCell ref="B5:D5"/>
    <mergeCell ref="B14:D14"/>
    <mergeCell ref="D20:D22"/>
    <mergeCell ref="B26:C26"/>
    <mergeCell ref="B31:C31"/>
    <mergeCell ref="A32:A33"/>
    <mergeCell ref="B32:B33"/>
    <mergeCell ref="C32:C33"/>
    <mergeCell ref="E32:E33"/>
    <mergeCell ref="B37:C37"/>
    <mergeCell ref="A38:A40"/>
    <mergeCell ref="B38:B40"/>
    <mergeCell ref="C38:C40"/>
    <mergeCell ref="A41:A43"/>
    <mergeCell ref="B41:B43"/>
    <mergeCell ref="C41:C43"/>
    <mergeCell ref="B53:D53"/>
    <mergeCell ref="E55:E56"/>
    <mergeCell ref="A44:A45"/>
    <mergeCell ref="B44:B45"/>
    <mergeCell ref="C44:C45"/>
    <mergeCell ref="E44:E45"/>
    <mergeCell ref="B47:D47"/>
    <mergeCell ref="B49:C49"/>
  </mergeCells>
  <pageMargins left="0.17" right="0.17" top="0.47" bottom="0.23" header="0.3" footer="0.17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7"/>
  <sheetViews>
    <sheetView workbookViewId="0">
      <selection activeCell="B62" sqref="B62"/>
    </sheetView>
  </sheetViews>
  <sheetFormatPr defaultRowHeight="50.25" customHeight="1"/>
  <cols>
    <col min="1" max="1" width="4.7109375" style="4" customWidth="1"/>
    <col min="2" max="2" width="54.140625" style="24" customWidth="1"/>
    <col min="3" max="3" width="21" style="24" customWidth="1"/>
    <col min="4" max="4" width="11" style="4" hidden="1" customWidth="1"/>
    <col min="5" max="5" width="20.42578125" style="4" customWidth="1"/>
    <col min="6" max="6" width="12.28515625" style="4" hidden="1" customWidth="1"/>
    <col min="7" max="7" width="14.140625" style="6" hidden="1" customWidth="1"/>
    <col min="8" max="8" width="15.42578125" style="6" hidden="1" customWidth="1"/>
    <col min="9" max="16384" width="9.140625" style="4"/>
  </cols>
  <sheetData>
    <row r="1" spans="1:11" ht="46.5" customHeight="1">
      <c r="B1" s="211" t="s">
        <v>18</v>
      </c>
      <c r="C1" s="211"/>
      <c r="D1" s="211"/>
      <c r="E1" s="211"/>
      <c r="F1" s="5"/>
      <c r="I1" s="5"/>
      <c r="J1" s="5"/>
      <c r="K1" s="5"/>
    </row>
    <row r="2" spans="1:11" ht="15.75" customHeight="1">
      <c r="B2" s="211" t="s">
        <v>98</v>
      </c>
      <c r="C2" s="211"/>
      <c r="D2" s="211"/>
      <c r="E2" s="211"/>
      <c r="F2" s="5"/>
      <c r="I2" s="5"/>
      <c r="J2" s="5"/>
      <c r="K2" s="5"/>
    </row>
    <row r="3" spans="1:11" ht="15">
      <c r="A3" s="7"/>
      <c r="B3" s="3"/>
      <c r="C3" s="3"/>
      <c r="D3" s="3"/>
      <c r="E3" s="3"/>
      <c r="F3" s="5"/>
      <c r="I3" s="5"/>
      <c r="J3" s="5"/>
      <c r="K3" s="5"/>
    </row>
    <row r="4" spans="1:11" ht="25.5" customHeight="1">
      <c r="A4" s="8"/>
      <c r="B4" s="26" t="s">
        <v>0</v>
      </c>
      <c r="C4" s="26" t="s">
        <v>1</v>
      </c>
      <c r="D4" s="9" t="s">
        <v>17</v>
      </c>
      <c r="E4" s="25" t="s">
        <v>93</v>
      </c>
    </row>
    <row r="5" spans="1:11" ht="34.5" customHeight="1">
      <c r="A5" s="27"/>
      <c r="B5" s="194" t="s">
        <v>26</v>
      </c>
      <c r="C5" s="194"/>
      <c r="D5" s="194"/>
      <c r="E5" s="28"/>
      <c r="F5" s="5"/>
    </row>
    <row r="6" spans="1:11" ht="55.5" customHeight="1">
      <c r="A6" s="29" t="s">
        <v>19</v>
      </c>
      <c r="B6" s="30" t="s">
        <v>27</v>
      </c>
      <c r="C6" s="1" t="s">
        <v>2</v>
      </c>
      <c r="D6" s="31">
        <v>2.0699999999999998</v>
      </c>
      <c r="E6" s="32"/>
      <c r="F6" s="10"/>
    </row>
    <row r="7" spans="1:11" ht="18.75" customHeight="1">
      <c r="A7" s="27" t="s">
        <v>31</v>
      </c>
      <c r="B7" s="2" t="s">
        <v>29</v>
      </c>
      <c r="C7" s="1" t="s">
        <v>3</v>
      </c>
      <c r="D7" s="31"/>
      <c r="E7" s="33"/>
      <c r="F7" s="10"/>
    </row>
    <row r="8" spans="1:11" ht="14.25" customHeight="1">
      <c r="A8" s="27" t="s">
        <v>34</v>
      </c>
      <c r="B8" s="2" t="s">
        <v>32</v>
      </c>
      <c r="C8" s="1" t="s">
        <v>33</v>
      </c>
      <c r="D8" s="31"/>
      <c r="E8" s="33"/>
      <c r="F8" s="10"/>
    </row>
    <row r="9" spans="1:11" ht="68.25" customHeight="1">
      <c r="A9" s="27" t="s">
        <v>35</v>
      </c>
      <c r="B9" s="34" t="s">
        <v>83</v>
      </c>
      <c r="C9" s="1" t="s">
        <v>28</v>
      </c>
      <c r="D9" s="31"/>
      <c r="E9" s="35">
        <v>2.4300000000000002</v>
      </c>
      <c r="F9" s="11">
        <v>1.8260000000000001</v>
      </c>
      <c r="G9" s="12" t="e">
        <f>F9*#REF!</f>
        <v>#REF!</v>
      </c>
      <c r="H9" s="12" t="e">
        <f>F9+G9</f>
        <v>#REF!</v>
      </c>
    </row>
    <row r="10" spans="1:11" ht="16.5" customHeight="1">
      <c r="A10" s="27" t="s">
        <v>36</v>
      </c>
      <c r="B10" s="30" t="s">
        <v>20</v>
      </c>
      <c r="C10" s="1" t="s">
        <v>3</v>
      </c>
      <c r="D10" s="31"/>
      <c r="E10" s="33"/>
      <c r="F10" s="11"/>
    </row>
    <row r="11" spans="1:11" ht="15" customHeight="1">
      <c r="A11" s="27" t="s">
        <v>37</v>
      </c>
      <c r="B11" s="30" t="s">
        <v>71</v>
      </c>
      <c r="C11" s="1" t="s">
        <v>30</v>
      </c>
      <c r="D11" s="31"/>
      <c r="E11" s="33"/>
      <c r="F11" s="11"/>
    </row>
    <row r="12" spans="1:11" ht="12" customHeight="1">
      <c r="A12" s="27" t="s">
        <v>38</v>
      </c>
      <c r="B12" s="2" t="s">
        <v>15</v>
      </c>
      <c r="C12" s="1"/>
      <c r="D12" s="31"/>
      <c r="E12" s="36">
        <v>0.1</v>
      </c>
      <c r="F12" s="11"/>
      <c r="H12" s="13">
        <f>E12</f>
        <v>0.1</v>
      </c>
    </row>
    <row r="13" spans="1:11" ht="18" customHeight="1">
      <c r="A13" s="27"/>
      <c r="B13" s="79" t="s">
        <v>5</v>
      </c>
      <c r="C13" s="1"/>
      <c r="D13" s="37"/>
      <c r="E13" s="78">
        <f>E7+E9+E11+E12</f>
        <v>2.5300000000000002</v>
      </c>
      <c r="F13" s="11"/>
      <c r="H13" s="14" t="e">
        <f>H7+H9+H11+H12</f>
        <v>#REF!</v>
      </c>
    </row>
    <row r="14" spans="1:11" ht="15">
      <c r="A14" s="27"/>
      <c r="B14" s="194" t="s">
        <v>21</v>
      </c>
      <c r="C14" s="194"/>
      <c r="D14" s="194"/>
      <c r="E14" s="38"/>
      <c r="F14" s="15"/>
      <c r="G14" s="15"/>
    </row>
    <row r="15" spans="1:11" ht="26.25">
      <c r="A15" s="27" t="s">
        <v>44</v>
      </c>
      <c r="B15" s="1" t="s">
        <v>72</v>
      </c>
      <c r="C15" s="1" t="s">
        <v>6</v>
      </c>
      <c r="D15" s="39">
        <v>2.0499999999999998</v>
      </c>
      <c r="E15" s="40"/>
      <c r="F15" s="6"/>
    </row>
    <row r="16" spans="1:11" ht="15">
      <c r="A16" s="41" t="s">
        <v>45</v>
      </c>
      <c r="B16" s="1" t="s">
        <v>39</v>
      </c>
      <c r="C16" s="1" t="s">
        <v>43</v>
      </c>
      <c r="D16" s="39">
        <v>1.39</v>
      </c>
      <c r="E16" s="42"/>
      <c r="F16" s="6"/>
    </row>
    <row r="17" spans="1:8" ht="15">
      <c r="A17" s="27" t="s">
        <v>54</v>
      </c>
      <c r="B17" s="1" t="s">
        <v>40</v>
      </c>
      <c r="C17" s="1" t="s">
        <v>6</v>
      </c>
      <c r="D17" s="39">
        <v>0.03</v>
      </c>
      <c r="E17" s="42"/>
      <c r="F17" s="6"/>
    </row>
    <row r="18" spans="1:8" ht="15">
      <c r="A18" s="27" t="s">
        <v>46</v>
      </c>
      <c r="B18" s="43" t="s">
        <v>73</v>
      </c>
      <c r="C18" s="1" t="s">
        <v>6</v>
      </c>
      <c r="D18" s="39">
        <v>0.25</v>
      </c>
      <c r="E18" s="42"/>
      <c r="F18" s="6"/>
    </row>
    <row r="19" spans="1:8" ht="15">
      <c r="A19" s="27" t="s">
        <v>47</v>
      </c>
      <c r="B19" s="43" t="s">
        <v>74</v>
      </c>
      <c r="C19" s="1" t="s">
        <v>43</v>
      </c>
      <c r="D19" s="39"/>
      <c r="E19" s="44">
        <v>7.49</v>
      </c>
      <c r="F19" s="6">
        <v>5.63</v>
      </c>
      <c r="G19" s="12" t="e">
        <f>F19*#REF!</f>
        <v>#REF!</v>
      </c>
      <c r="H19" s="12" t="e">
        <f>F19+G19</f>
        <v>#REF!</v>
      </c>
    </row>
    <row r="20" spans="1:8" ht="51.75">
      <c r="A20" s="27" t="s">
        <v>48</v>
      </c>
      <c r="B20" s="45" t="s">
        <v>41</v>
      </c>
      <c r="C20" s="2" t="s">
        <v>9</v>
      </c>
      <c r="D20" s="212">
        <v>2.0699999999999998</v>
      </c>
      <c r="E20" s="42"/>
      <c r="F20" s="6"/>
    </row>
    <row r="21" spans="1:8" ht="26.25">
      <c r="A21" s="27" t="s">
        <v>49</v>
      </c>
      <c r="B21" s="45" t="s">
        <v>10</v>
      </c>
      <c r="C21" s="1" t="s">
        <v>11</v>
      </c>
      <c r="D21" s="212"/>
      <c r="E21" s="42"/>
      <c r="F21" s="6"/>
    </row>
    <row r="22" spans="1:8" ht="39">
      <c r="A22" s="27" t="s">
        <v>50</v>
      </c>
      <c r="B22" s="30" t="s">
        <v>12</v>
      </c>
      <c r="C22" s="2" t="s">
        <v>13</v>
      </c>
      <c r="D22" s="212"/>
      <c r="E22" s="33"/>
      <c r="F22" s="6"/>
    </row>
    <row r="23" spans="1:8" ht="25.5">
      <c r="A23" s="27" t="s">
        <v>51</v>
      </c>
      <c r="B23" s="30" t="s">
        <v>42</v>
      </c>
      <c r="C23" s="2"/>
      <c r="D23" s="39"/>
      <c r="E23" s="46"/>
      <c r="F23" s="6"/>
    </row>
    <row r="24" spans="1:8" ht="15">
      <c r="A24" s="27" t="s">
        <v>52</v>
      </c>
      <c r="B24" s="1" t="s">
        <v>7</v>
      </c>
      <c r="C24" s="1" t="s">
        <v>8</v>
      </c>
      <c r="D24" s="48"/>
      <c r="E24" s="49">
        <v>0.21</v>
      </c>
      <c r="F24" s="6"/>
      <c r="H24" s="6">
        <v>0.21</v>
      </c>
    </row>
    <row r="25" spans="1:8" ht="15">
      <c r="A25" s="27"/>
      <c r="B25" s="80" t="s">
        <v>5</v>
      </c>
      <c r="C25" s="81"/>
      <c r="D25" s="82"/>
      <c r="E25" s="83">
        <f>E19+E24</f>
        <v>7.7</v>
      </c>
      <c r="F25" s="6"/>
      <c r="H25" s="16" t="e">
        <f>H19+H24</f>
        <v>#REF!</v>
      </c>
    </row>
    <row r="26" spans="1:8" ht="15">
      <c r="A26" s="27"/>
      <c r="B26" s="202" t="s">
        <v>53</v>
      </c>
      <c r="C26" s="202"/>
      <c r="D26" s="52"/>
      <c r="E26" s="53"/>
      <c r="F26" s="6"/>
    </row>
    <row r="27" spans="1:8" ht="54">
      <c r="A27" s="27" t="s">
        <v>58</v>
      </c>
      <c r="B27" s="30" t="s">
        <v>84</v>
      </c>
      <c r="C27" s="2" t="s">
        <v>94</v>
      </c>
      <c r="D27" s="54"/>
      <c r="E27" s="55">
        <v>1.63</v>
      </c>
      <c r="F27" s="6"/>
    </row>
    <row r="28" spans="1:8" ht="66.75">
      <c r="A28" s="27" t="s">
        <v>79</v>
      </c>
      <c r="B28" s="30" t="s">
        <v>75</v>
      </c>
      <c r="C28" s="2" t="s">
        <v>95</v>
      </c>
      <c r="D28" s="54"/>
      <c r="E28" s="55">
        <v>0.46</v>
      </c>
      <c r="F28" s="6"/>
    </row>
    <row r="29" spans="1:8" ht="26.25">
      <c r="A29" s="41" t="s">
        <v>80</v>
      </c>
      <c r="B29" s="30" t="s">
        <v>76</v>
      </c>
      <c r="C29" s="1" t="s">
        <v>16</v>
      </c>
      <c r="D29" s="56"/>
      <c r="E29" s="29">
        <v>0.44</v>
      </c>
      <c r="F29" s="6"/>
    </row>
    <row r="30" spans="1:8" ht="15">
      <c r="A30" s="41"/>
      <c r="B30" s="21" t="s">
        <v>5</v>
      </c>
      <c r="C30" s="87"/>
      <c r="D30" s="88"/>
      <c r="E30" s="85">
        <f>E27+E28+E29</f>
        <v>2.5299999999999998</v>
      </c>
      <c r="F30" s="6"/>
      <c r="H30" s="18">
        <v>2.5299999999999998</v>
      </c>
    </row>
    <row r="31" spans="1:8" ht="15">
      <c r="A31" s="27"/>
      <c r="B31" s="202" t="s">
        <v>91</v>
      </c>
      <c r="C31" s="202"/>
      <c r="D31" s="52"/>
      <c r="E31" s="57"/>
      <c r="F31" s="6"/>
    </row>
    <row r="32" spans="1:8" ht="15">
      <c r="A32" s="196" t="s">
        <v>59</v>
      </c>
      <c r="B32" s="198" t="s">
        <v>85</v>
      </c>
      <c r="C32" s="204" t="s">
        <v>77</v>
      </c>
      <c r="D32" s="58"/>
      <c r="E32" s="209">
        <v>0.08</v>
      </c>
      <c r="F32" s="6">
        <v>0.06</v>
      </c>
      <c r="G32" s="12" t="e">
        <f>F32*#REF!</f>
        <v>#REF!</v>
      </c>
      <c r="H32" s="12" t="e">
        <f>F32+G32</f>
        <v>#REF!</v>
      </c>
    </row>
    <row r="33" spans="1:8" ht="15">
      <c r="A33" s="197"/>
      <c r="B33" s="199"/>
      <c r="C33" s="207"/>
      <c r="D33" s="59"/>
      <c r="E33" s="210"/>
      <c r="F33" s="6"/>
      <c r="G33" s="12"/>
    </row>
    <row r="34" spans="1:8" ht="15">
      <c r="A34" s="196" t="s">
        <v>70</v>
      </c>
      <c r="B34" s="198" t="s">
        <v>4</v>
      </c>
      <c r="C34" s="198" t="s">
        <v>3</v>
      </c>
      <c r="D34" s="53"/>
      <c r="E34" s="209">
        <v>0.01</v>
      </c>
      <c r="F34" s="6">
        <v>6.0000000000000001E-3</v>
      </c>
      <c r="G34" s="12" t="e">
        <f>F34*#REF!</f>
        <v>#REF!</v>
      </c>
      <c r="H34" s="12" t="e">
        <f>F34+G34</f>
        <v>#REF!</v>
      </c>
    </row>
    <row r="35" spans="1:8" ht="15">
      <c r="A35" s="197"/>
      <c r="B35" s="199"/>
      <c r="C35" s="199"/>
      <c r="D35" s="53"/>
      <c r="E35" s="210"/>
      <c r="F35" s="6"/>
    </row>
    <row r="36" spans="1:8" ht="15">
      <c r="A36" s="27"/>
      <c r="B36" s="50" t="s">
        <v>5</v>
      </c>
      <c r="C36" s="25"/>
      <c r="D36" s="53"/>
      <c r="E36" s="60">
        <f>E32+E34</f>
        <v>0.09</v>
      </c>
      <c r="F36" s="6"/>
      <c r="H36" s="19" t="e">
        <f>H32+H34</f>
        <v>#REF!</v>
      </c>
    </row>
    <row r="37" spans="1:8" ht="15">
      <c r="A37" s="27"/>
      <c r="B37" s="202" t="s">
        <v>81</v>
      </c>
      <c r="C37" s="202"/>
      <c r="D37" s="52"/>
      <c r="E37" s="57"/>
      <c r="F37" s="6"/>
    </row>
    <row r="38" spans="1:8" ht="15">
      <c r="A38" s="196" t="s">
        <v>55</v>
      </c>
      <c r="B38" s="204" t="s">
        <v>88</v>
      </c>
      <c r="C38" s="204" t="s">
        <v>77</v>
      </c>
      <c r="D38" s="54"/>
      <c r="E38" s="32"/>
      <c r="F38" s="6"/>
    </row>
    <row r="39" spans="1:8" ht="15">
      <c r="A39" s="203"/>
      <c r="B39" s="205"/>
      <c r="C39" s="205"/>
      <c r="D39" s="54"/>
      <c r="E39" s="35">
        <v>1.37</v>
      </c>
      <c r="F39" s="6">
        <v>1.034</v>
      </c>
      <c r="G39" s="12" t="e">
        <f>F39*#REF!</f>
        <v>#REF!</v>
      </c>
      <c r="H39" s="12" t="e">
        <f>F39+G39</f>
        <v>#REF!</v>
      </c>
    </row>
    <row r="40" spans="1:8" ht="15">
      <c r="A40" s="203"/>
      <c r="B40" s="205"/>
      <c r="C40" s="205"/>
      <c r="D40" s="56"/>
      <c r="E40" s="61"/>
      <c r="F40" s="6"/>
      <c r="G40" s="12"/>
    </row>
    <row r="41" spans="1:8" ht="15">
      <c r="A41" s="206" t="s">
        <v>92</v>
      </c>
      <c r="B41" s="204" t="s">
        <v>89</v>
      </c>
      <c r="C41" s="198" t="s">
        <v>3</v>
      </c>
      <c r="D41" s="62"/>
      <c r="E41" s="63"/>
      <c r="F41" s="6"/>
      <c r="G41" s="12"/>
    </row>
    <row r="42" spans="1:8" ht="15">
      <c r="A42" s="206"/>
      <c r="B42" s="205"/>
      <c r="C42" s="208"/>
      <c r="D42" s="56"/>
      <c r="E42" s="35">
        <v>0.38</v>
      </c>
      <c r="F42" s="6">
        <v>0.28699999999999998</v>
      </c>
      <c r="G42" s="12" t="e">
        <f>F42*#REF!</f>
        <v>#REF!</v>
      </c>
      <c r="H42" s="12" t="e">
        <f>F42+G42</f>
        <v>#REF!</v>
      </c>
    </row>
    <row r="43" spans="1:8" ht="15">
      <c r="A43" s="206"/>
      <c r="B43" s="207"/>
      <c r="C43" s="199"/>
      <c r="D43" s="56"/>
      <c r="E43" s="61"/>
      <c r="F43" s="6"/>
      <c r="G43" s="12"/>
    </row>
    <row r="44" spans="1:8" ht="15">
      <c r="A44" s="196" t="s">
        <v>56</v>
      </c>
      <c r="B44" s="198" t="s">
        <v>86</v>
      </c>
      <c r="C44" s="198" t="s">
        <v>87</v>
      </c>
      <c r="D44" s="56"/>
      <c r="E44" s="200">
        <v>7.0000000000000007E-2</v>
      </c>
      <c r="F44" s="6"/>
      <c r="G44" s="12"/>
    </row>
    <row r="45" spans="1:8" ht="15">
      <c r="A45" s="197"/>
      <c r="B45" s="199"/>
      <c r="C45" s="199"/>
      <c r="D45" s="56"/>
      <c r="E45" s="201"/>
      <c r="F45" s="6">
        <v>5.0999999999999997E-2</v>
      </c>
      <c r="G45" s="12" t="e">
        <f>F45*#REF!</f>
        <v>#REF!</v>
      </c>
      <c r="H45" s="12" t="e">
        <f>F45+G45</f>
        <v>#REF!</v>
      </c>
    </row>
    <row r="46" spans="1:8" ht="15">
      <c r="A46" s="27"/>
      <c r="B46" s="79" t="s">
        <v>78</v>
      </c>
      <c r="C46" s="77"/>
      <c r="D46" s="84"/>
      <c r="E46" s="76">
        <f>E39+E42+E44</f>
        <v>1.82</v>
      </c>
      <c r="F46" s="6"/>
      <c r="H46" s="20" t="e">
        <f>H39+H42+H45</f>
        <v>#REF!</v>
      </c>
    </row>
    <row r="47" spans="1:8" ht="15">
      <c r="A47" s="27"/>
      <c r="B47" s="194" t="s">
        <v>60</v>
      </c>
      <c r="C47" s="194"/>
      <c r="D47" s="185"/>
      <c r="E47" s="29"/>
      <c r="F47" s="6"/>
    </row>
    <row r="48" spans="1:8" ht="15">
      <c r="A48" s="27" t="s">
        <v>61</v>
      </c>
      <c r="B48" s="30" t="s">
        <v>14</v>
      </c>
      <c r="C48" s="64"/>
      <c r="D48" s="47">
        <v>3.67</v>
      </c>
      <c r="E48" s="29">
        <v>3.86</v>
      </c>
      <c r="F48" s="6"/>
      <c r="H48" s="18">
        <v>3.86</v>
      </c>
    </row>
    <row r="49" spans="1:8" ht="15">
      <c r="A49" s="65"/>
      <c r="B49" s="194" t="s">
        <v>62</v>
      </c>
      <c r="C49" s="194"/>
      <c r="D49" s="66"/>
      <c r="E49" s="67"/>
      <c r="F49" s="6"/>
    </row>
    <row r="50" spans="1:8" ht="15">
      <c r="A50" s="68" t="s">
        <v>63</v>
      </c>
      <c r="B50" s="43" t="s">
        <v>82</v>
      </c>
      <c r="C50" s="69"/>
      <c r="D50" s="55">
        <v>1.1499999999999999</v>
      </c>
      <c r="E50" s="70">
        <v>1.79</v>
      </c>
      <c r="F50" s="6"/>
      <c r="H50" s="6">
        <v>1.79</v>
      </c>
    </row>
    <row r="51" spans="1:8" ht="15">
      <c r="A51" s="71" t="s">
        <v>64</v>
      </c>
      <c r="B51" s="72" t="s">
        <v>57</v>
      </c>
      <c r="C51" s="51"/>
      <c r="D51" s="73"/>
      <c r="E51" s="49">
        <f>0.06*1.3305</f>
        <v>7.9829999999999998E-2</v>
      </c>
      <c r="F51" s="6">
        <v>0.06</v>
      </c>
      <c r="G51" s="12" t="e">
        <f>F51*#REF!</f>
        <v>#REF!</v>
      </c>
      <c r="H51" s="12" t="e">
        <f>F51+G51</f>
        <v>#REF!</v>
      </c>
    </row>
    <row r="52" spans="1:8" ht="15">
      <c r="A52" s="65"/>
      <c r="B52" s="21" t="s">
        <v>5</v>
      </c>
      <c r="C52" s="74"/>
      <c r="D52" s="53">
        <f>SUM(D50:D51)</f>
        <v>1.1499999999999999</v>
      </c>
      <c r="E52" s="86">
        <f>E50+E51</f>
        <v>1.8698300000000001</v>
      </c>
      <c r="F52" s="6">
        <f>F9+F19+F32+F34+F39+F42+F45+F51</f>
        <v>8.9540000000000006</v>
      </c>
      <c r="G52" s="6" t="e">
        <f>G9+G19+G32+G34+G39+G42+G45+G51</f>
        <v>#REF!</v>
      </c>
      <c r="H52" s="22" t="e">
        <f>H50+H51</f>
        <v>#REF!</v>
      </c>
    </row>
    <row r="53" spans="1:8" ht="15">
      <c r="A53" s="65"/>
      <c r="B53" s="194" t="s">
        <v>65</v>
      </c>
      <c r="C53" s="194"/>
      <c r="D53" s="195"/>
      <c r="E53" s="29"/>
      <c r="F53" s="6"/>
    </row>
    <row r="54" spans="1:8" ht="25.5">
      <c r="A54" s="65" t="s">
        <v>66</v>
      </c>
      <c r="B54" s="30" t="s">
        <v>23</v>
      </c>
      <c r="C54" s="45" t="s">
        <v>16</v>
      </c>
      <c r="D54" s="60">
        <v>1.1200000000000001</v>
      </c>
      <c r="E54" s="29">
        <v>1.179</v>
      </c>
      <c r="H54" s="6">
        <v>1.179</v>
      </c>
    </row>
    <row r="55" spans="1:8" ht="25.5">
      <c r="A55" s="65" t="s">
        <v>67</v>
      </c>
      <c r="B55" s="45" t="s">
        <v>22</v>
      </c>
      <c r="C55" s="45" t="s">
        <v>16</v>
      </c>
      <c r="D55" s="60">
        <v>0.5</v>
      </c>
      <c r="E55" s="187">
        <v>0.53</v>
      </c>
      <c r="H55" s="6">
        <v>0.52700000000000002</v>
      </c>
    </row>
    <row r="56" spans="1:8" ht="25.5">
      <c r="A56" s="65" t="s">
        <v>68</v>
      </c>
      <c r="B56" s="45" t="s">
        <v>24</v>
      </c>
      <c r="C56" s="45" t="s">
        <v>16</v>
      </c>
      <c r="D56" s="60"/>
      <c r="E56" s="188"/>
    </row>
    <row r="57" spans="1:8" ht="15">
      <c r="A57" s="65" t="s">
        <v>69</v>
      </c>
      <c r="B57" s="45" t="s">
        <v>25</v>
      </c>
      <c r="C57" s="2"/>
      <c r="D57" s="55"/>
      <c r="E57" s="29">
        <v>1E-3</v>
      </c>
      <c r="H57" s="6">
        <v>1E-3</v>
      </c>
    </row>
    <row r="58" spans="1:8" ht="15">
      <c r="A58" s="65"/>
      <c r="B58" s="17" t="s">
        <v>78</v>
      </c>
      <c r="C58" s="2"/>
      <c r="D58" s="55"/>
      <c r="E58" s="85">
        <f>E54+E55+E57</f>
        <v>1.71</v>
      </c>
      <c r="H58" s="18">
        <f>H54+H55+H57</f>
        <v>1.7069999999999999</v>
      </c>
    </row>
    <row r="59" spans="1:8" ht="15">
      <c r="A59" s="65"/>
      <c r="B59" s="21" t="s">
        <v>90</v>
      </c>
      <c r="C59" s="75"/>
      <c r="D59" s="27"/>
      <c r="E59" s="76">
        <f>E13+E25+E30+E36+E46+E48+E52+E58</f>
        <v>22.109830000000002</v>
      </c>
      <c r="H59" s="12" t="e">
        <f>H13+H25+H30+H36+H46+H48+H52+H58</f>
        <v>#REF!</v>
      </c>
    </row>
    <row r="60" spans="1:8" ht="15"/>
    <row r="61" spans="1:8" ht="15">
      <c r="B61" s="24" t="s">
        <v>99</v>
      </c>
      <c r="C61" s="24" t="s">
        <v>96</v>
      </c>
    </row>
    <row r="62" spans="1:8" ht="15"/>
    <row r="63" spans="1:8" ht="15"/>
    <row r="65" spans="2:3" ht="15">
      <c r="B65" s="23"/>
    </row>
    <row r="67" spans="2:3" ht="15">
      <c r="C67" s="23"/>
    </row>
  </sheetData>
  <mergeCells count="30">
    <mergeCell ref="A34:A35"/>
    <mergeCell ref="B34:B35"/>
    <mergeCell ref="C34:C35"/>
    <mergeCell ref="E34:E35"/>
    <mergeCell ref="B1:E1"/>
    <mergeCell ref="B2:E2"/>
    <mergeCell ref="B5:D5"/>
    <mergeCell ref="B14:D14"/>
    <mergeCell ref="D20:D22"/>
    <mergeCell ref="B26:C26"/>
    <mergeCell ref="B31:C31"/>
    <mergeCell ref="A32:A33"/>
    <mergeCell ref="B32:B33"/>
    <mergeCell ref="C32:C33"/>
    <mergeCell ref="E32:E33"/>
    <mergeCell ref="B37:C37"/>
    <mergeCell ref="A38:A40"/>
    <mergeCell ref="B38:B40"/>
    <mergeCell ref="C38:C40"/>
    <mergeCell ref="A41:A43"/>
    <mergeCell ref="B41:B43"/>
    <mergeCell ref="C41:C43"/>
    <mergeCell ref="B53:D53"/>
    <mergeCell ref="E55:E56"/>
    <mergeCell ref="A44:A45"/>
    <mergeCell ref="B44:B45"/>
    <mergeCell ref="C44:C45"/>
    <mergeCell ref="E44:E45"/>
    <mergeCell ref="B47:D47"/>
    <mergeCell ref="B49:C49"/>
  </mergeCells>
  <pageMargins left="0.17" right="0.17" top="0.5" bottom="0.18" header="0.3" footer="0.17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75"/>
  <sheetViews>
    <sheetView topLeftCell="A55" workbookViewId="0">
      <selection activeCell="A2" sqref="A1:XFD1048576"/>
    </sheetView>
  </sheetViews>
  <sheetFormatPr defaultRowHeight="50.25" customHeight="1"/>
  <cols>
    <col min="1" max="1" width="5.42578125" style="118" customWidth="1"/>
    <col min="2" max="2" width="54.85546875" style="182" customWidth="1"/>
    <col min="3" max="3" width="19" style="182" customWidth="1"/>
    <col min="4" max="4" width="11" style="118" hidden="1" customWidth="1"/>
    <col min="5" max="5" width="20.42578125" style="118" customWidth="1"/>
    <col min="6" max="16384" width="9.140625" style="118"/>
  </cols>
  <sheetData>
    <row r="1" spans="1:11" ht="46.5" customHeight="1">
      <c r="B1" s="211" t="s">
        <v>18</v>
      </c>
      <c r="C1" s="211"/>
      <c r="D1" s="211"/>
      <c r="E1" s="211"/>
      <c r="F1" s="119"/>
      <c r="G1" s="119"/>
      <c r="H1" s="119"/>
      <c r="I1" s="119"/>
      <c r="J1" s="119"/>
      <c r="K1" s="119"/>
    </row>
    <row r="2" spans="1:11" ht="15.75" customHeight="1">
      <c r="B2" s="214" t="s">
        <v>107</v>
      </c>
      <c r="C2" s="214"/>
      <c r="D2" s="214"/>
      <c r="E2" s="214"/>
      <c r="F2" s="119"/>
      <c r="G2" s="119"/>
      <c r="H2" s="119"/>
      <c r="I2" s="119"/>
      <c r="J2" s="119"/>
      <c r="K2" s="119"/>
    </row>
    <row r="3" spans="1:11" ht="27" customHeight="1">
      <c r="A3" s="120"/>
      <c r="B3" s="121" t="s">
        <v>0</v>
      </c>
      <c r="C3" s="121" t="s">
        <v>1</v>
      </c>
      <c r="D3" s="122" t="s">
        <v>17</v>
      </c>
      <c r="E3" s="123" t="s">
        <v>108</v>
      </c>
    </row>
    <row r="4" spans="1:11" ht="34.5" customHeight="1">
      <c r="A4" s="124"/>
      <c r="B4" s="215" t="s">
        <v>26</v>
      </c>
      <c r="C4" s="215"/>
      <c r="D4" s="215"/>
      <c r="E4" s="125"/>
      <c r="F4" s="119"/>
      <c r="G4" s="119"/>
    </row>
    <row r="5" spans="1:11" ht="57" customHeight="1">
      <c r="A5" s="126" t="s">
        <v>19</v>
      </c>
      <c r="B5" s="127" t="s">
        <v>27</v>
      </c>
      <c r="C5" s="1" t="s">
        <v>2</v>
      </c>
      <c r="D5" s="128">
        <v>2.0699999999999998</v>
      </c>
      <c r="E5" s="129" t="s">
        <v>109</v>
      </c>
      <c r="F5" s="130"/>
    </row>
    <row r="6" spans="1:11" ht="27" customHeight="1">
      <c r="A6" s="124" t="s">
        <v>31</v>
      </c>
      <c r="B6" s="131" t="s">
        <v>29</v>
      </c>
      <c r="C6" s="132" t="s">
        <v>3</v>
      </c>
      <c r="D6" s="128"/>
      <c r="E6" s="133">
        <v>1.518</v>
      </c>
      <c r="F6" s="130"/>
    </row>
    <row r="7" spans="1:11" ht="18.75" customHeight="1">
      <c r="A7" s="124" t="s">
        <v>34</v>
      </c>
      <c r="B7" s="131" t="s">
        <v>32</v>
      </c>
      <c r="C7" s="132" t="s">
        <v>33</v>
      </c>
      <c r="D7" s="128"/>
      <c r="E7" s="133" t="s">
        <v>110</v>
      </c>
      <c r="F7" s="130"/>
    </row>
    <row r="8" spans="1:11" ht="82.5" customHeight="1">
      <c r="A8" s="124" t="s">
        <v>35</v>
      </c>
      <c r="B8" s="134" t="s">
        <v>83</v>
      </c>
      <c r="C8" s="132" t="s">
        <v>28</v>
      </c>
      <c r="D8" s="128"/>
      <c r="E8" s="133">
        <v>0.307</v>
      </c>
      <c r="F8" s="130"/>
    </row>
    <row r="9" spans="1:11" ht="21" customHeight="1">
      <c r="A9" s="124" t="s">
        <v>36</v>
      </c>
      <c r="B9" s="127" t="s">
        <v>20</v>
      </c>
      <c r="C9" s="132" t="s">
        <v>3</v>
      </c>
      <c r="D9" s="128"/>
      <c r="E9" s="133" t="s">
        <v>111</v>
      </c>
      <c r="F9" s="130"/>
    </row>
    <row r="10" spans="1:11" ht="32.25" customHeight="1">
      <c r="A10" s="124" t="s">
        <v>37</v>
      </c>
      <c r="B10" s="127" t="s">
        <v>71</v>
      </c>
      <c r="C10" s="132" t="s">
        <v>30</v>
      </c>
      <c r="D10" s="128"/>
      <c r="E10" s="133">
        <v>1E-3</v>
      </c>
      <c r="F10" s="130"/>
    </row>
    <row r="11" spans="1:11" ht="21" customHeight="1">
      <c r="A11" s="124" t="s">
        <v>38</v>
      </c>
      <c r="B11" s="135" t="s">
        <v>15</v>
      </c>
      <c r="C11" s="132"/>
      <c r="D11" s="128"/>
      <c r="E11" s="136">
        <v>0.11</v>
      </c>
      <c r="F11" s="130"/>
    </row>
    <row r="12" spans="1:11" ht="15.75" customHeight="1">
      <c r="A12" s="124"/>
      <c r="B12" s="135" t="s">
        <v>112</v>
      </c>
      <c r="C12" s="132"/>
      <c r="D12" s="137"/>
      <c r="E12" s="138">
        <f>E6+E8+E10+E11</f>
        <v>1.9359999999999999</v>
      </c>
      <c r="F12" s="130"/>
    </row>
    <row r="13" spans="1:11" ht="37.5" customHeight="1">
      <c r="A13" s="124"/>
      <c r="B13" s="216" t="s">
        <v>21</v>
      </c>
      <c r="C13" s="216"/>
      <c r="D13" s="216"/>
      <c r="E13" s="139"/>
      <c r="F13" s="140"/>
      <c r="G13" s="140"/>
    </row>
    <row r="14" spans="1:11" ht="30" customHeight="1">
      <c r="A14" s="124" t="s">
        <v>44</v>
      </c>
      <c r="B14" s="141" t="s">
        <v>72</v>
      </c>
      <c r="C14" s="132" t="s">
        <v>6</v>
      </c>
      <c r="D14" s="142">
        <v>2.0499999999999998</v>
      </c>
      <c r="E14" s="143" t="s">
        <v>109</v>
      </c>
    </row>
    <row r="15" spans="1:11" ht="18.75" customHeight="1">
      <c r="A15" s="144" t="s">
        <v>45</v>
      </c>
      <c r="B15" s="141" t="s">
        <v>39</v>
      </c>
      <c r="C15" s="141" t="s">
        <v>43</v>
      </c>
      <c r="D15" s="142">
        <v>1.39</v>
      </c>
      <c r="E15" s="145">
        <v>4.6159999999999997</v>
      </c>
    </row>
    <row r="16" spans="1:11" ht="18.75" customHeight="1">
      <c r="A16" s="124" t="s">
        <v>54</v>
      </c>
      <c r="B16" s="141" t="s">
        <v>40</v>
      </c>
      <c r="C16" s="132" t="s">
        <v>6</v>
      </c>
      <c r="D16" s="142">
        <v>0.03</v>
      </c>
      <c r="E16" s="145" t="s">
        <v>110</v>
      </c>
    </row>
    <row r="17" spans="1:5" ht="15.75">
      <c r="A17" s="124" t="s">
        <v>46</v>
      </c>
      <c r="B17" s="146" t="s">
        <v>113</v>
      </c>
      <c r="C17" s="132"/>
      <c r="D17" s="142"/>
      <c r="E17" s="145">
        <v>0.93200000000000005</v>
      </c>
    </row>
    <row r="18" spans="1:5" ht="31.5">
      <c r="A18" s="124" t="s">
        <v>47</v>
      </c>
      <c r="B18" s="147" t="s">
        <v>73</v>
      </c>
      <c r="C18" s="132" t="s">
        <v>6</v>
      </c>
      <c r="D18" s="142">
        <v>0.25</v>
      </c>
      <c r="E18" s="145" t="s">
        <v>111</v>
      </c>
    </row>
    <row r="19" spans="1:5" ht="15.75">
      <c r="A19" s="124" t="s">
        <v>48</v>
      </c>
      <c r="B19" s="147" t="s">
        <v>74</v>
      </c>
      <c r="C19" s="141" t="s">
        <v>43</v>
      </c>
      <c r="D19" s="142"/>
      <c r="E19" s="145">
        <v>8.2000000000000003E-2</v>
      </c>
    </row>
    <row r="20" spans="1:5" ht="64.5">
      <c r="A20" s="124" t="s">
        <v>49</v>
      </c>
      <c r="B20" s="148" t="s">
        <v>41</v>
      </c>
      <c r="C20" s="2" t="s">
        <v>9</v>
      </c>
      <c r="D20" s="217">
        <v>2.0699999999999998</v>
      </c>
      <c r="E20" s="145"/>
    </row>
    <row r="21" spans="1:5" ht="47.25">
      <c r="A21" s="124" t="s">
        <v>50</v>
      </c>
      <c r="B21" s="149" t="s">
        <v>10</v>
      </c>
      <c r="C21" s="132" t="s">
        <v>11</v>
      </c>
      <c r="D21" s="217"/>
      <c r="E21" s="145"/>
    </row>
    <row r="22" spans="1:5" ht="51.75">
      <c r="A22" s="124" t="s">
        <v>51</v>
      </c>
      <c r="B22" s="146" t="s">
        <v>12</v>
      </c>
      <c r="C22" s="2" t="s">
        <v>13</v>
      </c>
      <c r="D22" s="217"/>
      <c r="E22" s="133" t="s">
        <v>114</v>
      </c>
    </row>
    <row r="23" spans="1:5" ht="31.5">
      <c r="A23" s="124">
        <v>0</v>
      </c>
      <c r="B23" s="127" t="s">
        <v>42</v>
      </c>
      <c r="C23" s="135"/>
      <c r="D23" s="142"/>
      <c r="E23" s="150"/>
    </row>
    <row r="24" spans="1:5" ht="47.25">
      <c r="A24" s="124"/>
      <c r="B24" s="149" t="s">
        <v>115</v>
      </c>
      <c r="C24" s="135" t="s">
        <v>116</v>
      </c>
      <c r="D24" s="151">
        <v>2.4</v>
      </c>
      <c r="E24" s="152"/>
    </row>
    <row r="25" spans="1:5" ht="15.75">
      <c r="A25" s="124" t="s">
        <v>117</v>
      </c>
      <c r="B25" s="132" t="s">
        <v>7</v>
      </c>
      <c r="C25" s="132" t="s">
        <v>8</v>
      </c>
      <c r="D25" s="153"/>
      <c r="E25" s="126">
        <v>0.21</v>
      </c>
    </row>
    <row r="26" spans="1:5" ht="15.75">
      <c r="A26" s="124"/>
      <c r="B26" s="154" t="s">
        <v>5</v>
      </c>
      <c r="C26" s="155"/>
      <c r="D26" s="156"/>
      <c r="E26" s="126">
        <f>E15+E17+E19+E25</f>
        <v>5.84</v>
      </c>
    </row>
    <row r="27" spans="1:5" ht="15.75">
      <c r="A27" s="124"/>
      <c r="B27" s="213" t="s">
        <v>53</v>
      </c>
      <c r="C27" s="213"/>
      <c r="D27" s="157"/>
      <c r="E27" s="158"/>
    </row>
    <row r="28" spans="1:5" ht="45.75">
      <c r="A28" s="124" t="s">
        <v>58</v>
      </c>
      <c r="B28" s="146" t="s">
        <v>84</v>
      </c>
      <c r="C28" s="159" t="s">
        <v>118</v>
      </c>
      <c r="D28" s="160"/>
      <c r="E28" s="121">
        <v>1.631</v>
      </c>
    </row>
    <row r="29" spans="1:5" ht="45.75">
      <c r="A29" s="124" t="s">
        <v>79</v>
      </c>
      <c r="B29" s="146" t="s">
        <v>75</v>
      </c>
      <c r="C29" s="159" t="s">
        <v>119</v>
      </c>
      <c r="D29" s="160"/>
      <c r="E29" s="121">
        <v>0.46400000000000002</v>
      </c>
    </row>
    <row r="30" spans="1:5" ht="31.5">
      <c r="A30" s="144" t="s">
        <v>80</v>
      </c>
      <c r="B30" s="146" t="s">
        <v>76</v>
      </c>
      <c r="C30" s="161" t="s">
        <v>16</v>
      </c>
      <c r="E30" s="126">
        <v>0.435</v>
      </c>
    </row>
    <row r="31" spans="1:5" ht="15.75">
      <c r="A31" s="144"/>
      <c r="B31" s="162" t="s">
        <v>5</v>
      </c>
      <c r="C31" s="163"/>
      <c r="E31" s="126">
        <f>E28+E29+E30</f>
        <v>2.5300000000000002</v>
      </c>
    </row>
    <row r="32" spans="1:5" ht="15.75">
      <c r="A32" s="124"/>
      <c r="B32" s="213" t="s">
        <v>91</v>
      </c>
      <c r="C32" s="213"/>
      <c r="D32" s="157"/>
      <c r="E32" s="158"/>
    </row>
    <row r="33" spans="1:5" ht="15.75">
      <c r="A33" s="218" t="s">
        <v>59</v>
      </c>
      <c r="B33" s="220" t="s">
        <v>85</v>
      </c>
      <c r="C33" s="222" t="s">
        <v>77</v>
      </c>
      <c r="D33" s="157"/>
      <c r="E33" s="121" t="s">
        <v>120</v>
      </c>
    </row>
    <row r="34" spans="1:5" ht="15.75">
      <c r="A34" s="219"/>
      <c r="B34" s="221"/>
      <c r="C34" s="223"/>
      <c r="D34" s="158"/>
      <c r="E34" s="121" t="s">
        <v>121</v>
      </c>
    </row>
    <row r="35" spans="1:5" ht="15.75">
      <c r="A35" s="218" t="s">
        <v>70</v>
      </c>
      <c r="B35" s="220" t="s">
        <v>4</v>
      </c>
      <c r="C35" s="220" t="s">
        <v>3</v>
      </c>
      <c r="D35" s="158"/>
      <c r="E35" s="121" t="s">
        <v>122</v>
      </c>
    </row>
    <row r="36" spans="1:5" ht="15.75">
      <c r="A36" s="219"/>
      <c r="B36" s="221"/>
      <c r="C36" s="221"/>
      <c r="D36" s="158"/>
      <c r="E36" s="121" t="s">
        <v>123</v>
      </c>
    </row>
    <row r="37" spans="1:5" ht="15.75">
      <c r="A37" s="124"/>
      <c r="B37" s="162" t="s">
        <v>5</v>
      </c>
      <c r="C37" s="164"/>
      <c r="D37" s="158"/>
      <c r="E37" s="121">
        <f>0.05+0.01+0.005+0.001</f>
        <v>6.6000000000000003E-2</v>
      </c>
    </row>
    <row r="38" spans="1:5" ht="15.75">
      <c r="A38" s="124"/>
      <c r="B38" s="213" t="s">
        <v>81</v>
      </c>
      <c r="C38" s="213"/>
      <c r="D38" s="157"/>
      <c r="E38" s="165"/>
    </row>
    <row r="39" spans="1:5" ht="15.75">
      <c r="A39" s="218" t="s">
        <v>55</v>
      </c>
      <c r="B39" s="222" t="s">
        <v>88</v>
      </c>
      <c r="C39" s="222" t="s">
        <v>77</v>
      </c>
      <c r="D39" s="160"/>
      <c r="E39" s="129" t="s">
        <v>124</v>
      </c>
    </row>
    <row r="40" spans="1:5" ht="15.75">
      <c r="A40" s="224"/>
      <c r="B40" s="225"/>
      <c r="C40" s="225"/>
      <c r="D40" s="160"/>
      <c r="E40" s="133" t="s">
        <v>125</v>
      </c>
    </row>
    <row r="41" spans="1:5" ht="15.75">
      <c r="A41" s="224"/>
      <c r="B41" s="225"/>
      <c r="C41" s="225"/>
      <c r="E41" s="166" t="s">
        <v>126</v>
      </c>
    </row>
    <row r="42" spans="1:5" ht="31.5">
      <c r="A42" s="124" t="s">
        <v>127</v>
      </c>
      <c r="B42" s="135" t="s">
        <v>128</v>
      </c>
      <c r="C42" s="135"/>
      <c r="D42" s="124"/>
      <c r="E42" s="126">
        <v>0</v>
      </c>
    </row>
    <row r="43" spans="1:5" ht="15.75">
      <c r="A43" s="226" t="s">
        <v>56</v>
      </c>
      <c r="B43" s="222" t="s">
        <v>89</v>
      </c>
      <c r="C43" s="220" t="s">
        <v>3</v>
      </c>
      <c r="D43" s="167"/>
      <c r="E43" s="129" t="s">
        <v>129</v>
      </c>
    </row>
    <row r="44" spans="1:5" ht="15.75">
      <c r="A44" s="226"/>
      <c r="B44" s="225"/>
      <c r="C44" s="227"/>
      <c r="E44" s="133" t="s">
        <v>130</v>
      </c>
    </row>
    <row r="45" spans="1:5" ht="15.75">
      <c r="A45" s="226"/>
      <c r="B45" s="223"/>
      <c r="C45" s="221"/>
      <c r="E45" s="166" t="s">
        <v>131</v>
      </c>
    </row>
    <row r="46" spans="1:5" ht="15.75">
      <c r="A46" s="218" t="s">
        <v>56</v>
      </c>
      <c r="B46" s="220" t="s">
        <v>86</v>
      </c>
      <c r="C46" s="220" t="s">
        <v>87</v>
      </c>
      <c r="E46" s="120" t="s">
        <v>132</v>
      </c>
    </row>
    <row r="47" spans="1:5" ht="15.75">
      <c r="A47" s="219"/>
      <c r="B47" s="221"/>
      <c r="C47" s="221"/>
      <c r="E47" s="152" t="s">
        <v>133</v>
      </c>
    </row>
    <row r="48" spans="1:5" ht="47.25">
      <c r="A48" s="124" t="s">
        <v>134</v>
      </c>
      <c r="B48" s="135" t="s">
        <v>135</v>
      </c>
      <c r="C48" s="135"/>
      <c r="E48" s="152">
        <v>0</v>
      </c>
    </row>
    <row r="49" spans="1:5" ht="15.75">
      <c r="A49" s="124"/>
      <c r="B49" s="135" t="s">
        <v>78</v>
      </c>
      <c r="C49" s="135"/>
      <c r="D49" s="168"/>
      <c r="E49" s="126">
        <f>0.564+0.114+0.356+0.234+0.047+0.006+0.043+0.008</f>
        <v>1.3719999999999997</v>
      </c>
    </row>
    <row r="50" spans="1:5" ht="15.75">
      <c r="A50" s="124"/>
      <c r="B50" s="216" t="s">
        <v>60</v>
      </c>
      <c r="C50" s="216"/>
      <c r="D50" s="231"/>
      <c r="E50" s="126"/>
    </row>
    <row r="51" spans="1:5" ht="31.5">
      <c r="A51" s="124" t="s">
        <v>61</v>
      </c>
      <c r="B51" s="146" t="s">
        <v>14</v>
      </c>
      <c r="C51" s="169"/>
      <c r="D51" s="151">
        <v>3.67</v>
      </c>
      <c r="E51" s="126">
        <v>3.86</v>
      </c>
    </row>
    <row r="52" spans="1:5" ht="15.75">
      <c r="A52" s="170"/>
      <c r="B52" s="216" t="s">
        <v>62</v>
      </c>
      <c r="C52" s="216"/>
      <c r="D52" s="171"/>
      <c r="E52" s="172"/>
    </row>
    <row r="53" spans="1:5" ht="15.75">
      <c r="A53" s="170" t="s">
        <v>63</v>
      </c>
      <c r="B53" s="154" t="s">
        <v>82</v>
      </c>
      <c r="C53" s="155"/>
      <c r="D53" s="121">
        <v>1.1499999999999999</v>
      </c>
      <c r="E53" s="120">
        <v>1.1499999999999999</v>
      </c>
    </row>
    <row r="54" spans="1:5" ht="15.75">
      <c r="A54" s="232" t="s">
        <v>64</v>
      </c>
      <c r="B54" s="234" t="s">
        <v>57</v>
      </c>
      <c r="C54" s="236"/>
      <c r="D54" s="173"/>
      <c r="E54" s="120" t="s">
        <v>136</v>
      </c>
    </row>
    <row r="55" spans="1:5" ht="15.75">
      <c r="A55" s="233"/>
      <c r="B55" s="235"/>
      <c r="C55" s="237"/>
      <c r="D55" s="174"/>
      <c r="E55" s="152" t="s">
        <v>137</v>
      </c>
    </row>
    <row r="56" spans="1:5" ht="15.75">
      <c r="A56" s="170"/>
      <c r="B56" s="175" t="s">
        <v>5</v>
      </c>
      <c r="C56" s="176"/>
      <c r="D56" s="158">
        <f>SUM(D53:D55)</f>
        <v>1.1499999999999999</v>
      </c>
      <c r="E56" s="152">
        <f>1.15+0.05+0.01</f>
        <v>1.21</v>
      </c>
    </row>
    <row r="57" spans="1:5" ht="15.75">
      <c r="A57" s="170"/>
      <c r="B57" s="216" t="s">
        <v>65</v>
      </c>
      <c r="C57" s="216"/>
      <c r="D57" s="228"/>
      <c r="E57" s="126"/>
    </row>
    <row r="58" spans="1:5" ht="22.5">
      <c r="A58" s="170" t="s">
        <v>66</v>
      </c>
      <c r="B58" s="146" t="s">
        <v>23</v>
      </c>
      <c r="C58" s="177" t="s">
        <v>16</v>
      </c>
      <c r="D58" s="178">
        <v>1.1200000000000001</v>
      </c>
      <c r="E58" s="126">
        <v>1.179</v>
      </c>
    </row>
    <row r="59" spans="1:5" ht="31.5">
      <c r="A59" s="170" t="s">
        <v>67</v>
      </c>
      <c r="B59" s="149" t="s">
        <v>22</v>
      </c>
      <c r="C59" s="177" t="s">
        <v>16</v>
      </c>
      <c r="D59" s="178">
        <v>0.5</v>
      </c>
      <c r="E59" s="229">
        <v>0.52700000000000002</v>
      </c>
    </row>
    <row r="60" spans="1:5" ht="31.5">
      <c r="A60" s="170" t="s">
        <v>68</v>
      </c>
      <c r="B60" s="149" t="s">
        <v>24</v>
      </c>
      <c r="C60" s="177" t="s">
        <v>16</v>
      </c>
      <c r="D60" s="178"/>
      <c r="E60" s="230"/>
    </row>
    <row r="61" spans="1:5" ht="31.5">
      <c r="A61" s="170" t="s">
        <v>69</v>
      </c>
      <c r="B61" s="149" t="s">
        <v>25</v>
      </c>
      <c r="C61" s="135"/>
      <c r="D61" s="121"/>
      <c r="E61" s="126">
        <v>1E-3</v>
      </c>
    </row>
    <row r="62" spans="1:5" ht="15.75">
      <c r="A62" s="170"/>
      <c r="B62" s="149" t="s">
        <v>78</v>
      </c>
      <c r="C62" s="135"/>
      <c r="D62" s="121"/>
      <c r="E62" s="126">
        <f>1.179+0.527+0.001</f>
        <v>1.7069999999999999</v>
      </c>
    </row>
    <row r="63" spans="1:5" ht="15.75">
      <c r="A63" s="170" t="s">
        <v>138</v>
      </c>
      <c r="B63" s="149" t="s">
        <v>139</v>
      </c>
      <c r="C63" s="135"/>
      <c r="D63" s="121"/>
      <c r="E63" s="126">
        <v>3.589</v>
      </c>
    </row>
    <row r="64" spans="1:5" ht="15.75">
      <c r="A64" s="170"/>
      <c r="B64" s="149" t="s">
        <v>140</v>
      </c>
      <c r="C64" s="155"/>
      <c r="D64" s="158">
        <f>SUM(D58:D59)</f>
        <v>1.62</v>
      </c>
      <c r="E64" s="126"/>
    </row>
    <row r="65" spans="1:5" ht="15.75">
      <c r="A65" s="170"/>
      <c r="B65" s="154" t="s">
        <v>141</v>
      </c>
      <c r="C65" s="179"/>
      <c r="D65" s="158"/>
      <c r="E65" s="126">
        <v>0.5</v>
      </c>
    </row>
    <row r="66" spans="1:5" ht="15.75">
      <c r="A66" s="170"/>
      <c r="B66" s="154" t="s">
        <v>142</v>
      </c>
      <c r="C66" s="176"/>
      <c r="D66" s="169" t="e">
        <f>D5+#REF!+D51+#REF!+D56+D64</f>
        <v>#REF!</v>
      </c>
      <c r="E66" s="126">
        <v>8.2000000000000003E-2</v>
      </c>
    </row>
    <row r="67" spans="1:5" ht="15.75">
      <c r="A67" s="170"/>
      <c r="B67" s="175" t="s">
        <v>90</v>
      </c>
      <c r="C67" s="122"/>
      <c r="D67" s="124"/>
      <c r="E67" s="180">
        <f>E12+E26+E31+E37+E49+E51+E56+E62+E63</f>
        <v>22.11</v>
      </c>
    </row>
    <row r="73" spans="1:5" ht="15.75">
      <c r="B73" s="181" t="s">
        <v>143</v>
      </c>
    </row>
    <row r="75" spans="1:5" ht="15.75">
      <c r="C75" s="181"/>
    </row>
  </sheetData>
  <mergeCells count="30">
    <mergeCell ref="B57:D57"/>
    <mergeCell ref="E59:E60"/>
    <mergeCell ref="A46:A47"/>
    <mergeCell ref="B46:B47"/>
    <mergeCell ref="C46:C47"/>
    <mergeCell ref="B50:D50"/>
    <mergeCell ref="B52:C52"/>
    <mergeCell ref="A54:A55"/>
    <mergeCell ref="B54:B55"/>
    <mergeCell ref="C54:C55"/>
    <mergeCell ref="B38:C38"/>
    <mergeCell ref="A39:A41"/>
    <mergeCell ref="B39:B41"/>
    <mergeCell ref="C39:C41"/>
    <mergeCell ref="A43:A45"/>
    <mergeCell ref="B43:B45"/>
    <mergeCell ref="C43:C45"/>
    <mergeCell ref="B32:C32"/>
    <mergeCell ref="A33:A34"/>
    <mergeCell ref="B33:B34"/>
    <mergeCell ref="C33:C34"/>
    <mergeCell ref="A35:A36"/>
    <mergeCell ref="B35:B36"/>
    <mergeCell ref="C35:C36"/>
    <mergeCell ref="B27:C27"/>
    <mergeCell ref="B1:E1"/>
    <mergeCell ref="B2:E2"/>
    <mergeCell ref="B4:D4"/>
    <mergeCell ref="B13:D13"/>
    <mergeCell ref="D20:D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I72"/>
  <sheetViews>
    <sheetView tabSelected="1" workbookViewId="0">
      <selection activeCell="B1" sqref="B1:D1"/>
    </sheetView>
  </sheetViews>
  <sheetFormatPr defaultColWidth="19.42578125" defaultRowHeight="50.25" customHeight="1"/>
  <cols>
    <col min="1" max="1" width="5" style="4" customWidth="1"/>
    <col min="2" max="2" width="44.5703125" style="24" customWidth="1"/>
    <col min="3" max="3" width="21.7109375" style="24" customWidth="1"/>
    <col min="4" max="4" width="20.85546875" style="4" customWidth="1"/>
    <col min="5" max="5" width="19.42578125" style="4"/>
    <col min="6" max="6" width="19.42578125" style="6"/>
    <col min="7" max="16384" width="19.42578125" style="4"/>
  </cols>
  <sheetData>
    <row r="1" spans="1:9" ht="65.25" customHeight="1">
      <c r="B1" s="238" t="s">
        <v>147</v>
      </c>
      <c r="C1" s="238"/>
      <c r="D1" s="238"/>
    </row>
    <row r="2" spans="1:9" ht="15"/>
    <row r="3" spans="1:9" ht="43.5" customHeight="1">
      <c r="B3" s="189" t="s">
        <v>103</v>
      </c>
      <c r="C3" s="189"/>
      <c r="D3" s="189"/>
      <c r="E3" s="5"/>
      <c r="G3" s="5"/>
      <c r="H3" s="5"/>
      <c r="I3" s="5"/>
    </row>
    <row r="4" spans="1:9" ht="15">
      <c r="B4" s="102" t="s">
        <v>106</v>
      </c>
      <c r="C4" s="102"/>
      <c r="D4" s="102">
        <v>13.65</v>
      </c>
      <c r="E4" s="5"/>
      <c r="G4" s="5"/>
      <c r="H4" s="5"/>
      <c r="I4" s="5"/>
    </row>
    <row r="5" spans="1:9" ht="15.75" customHeight="1">
      <c r="A5" s="7"/>
      <c r="B5" s="99"/>
      <c r="C5" s="99"/>
      <c r="D5" s="99"/>
      <c r="E5" s="5"/>
      <c r="G5" s="5"/>
      <c r="H5" s="5"/>
      <c r="I5" s="5"/>
    </row>
    <row r="6" spans="1:9" ht="41.25" customHeight="1">
      <c r="A6" s="8"/>
      <c r="B6" s="26" t="s">
        <v>0</v>
      </c>
      <c r="C6" s="26" t="s">
        <v>1</v>
      </c>
      <c r="D6" s="25" t="s">
        <v>104</v>
      </c>
    </row>
    <row r="7" spans="1:9" ht="22.5" customHeight="1">
      <c r="A7" s="185" t="s">
        <v>26</v>
      </c>
      <c r="B7" s="186"/>
      <c r="C7" s="186"/>
      <c r="D7" s="190"/>
      <c r="E7" s="5"/>
    </row>
    <row r="8" spans="1:9" ht="54.75" customHeight="1">
      <c r="A8" s="97" t="s">
        <v>19</v>
      </c>
      <c r="B8" s="30" t="s">
        <v>27</v>
      </c>
      <c r="C8" s="1" t="s">
        <v>2</v>
      </c>
      <c r="D8" s="32"/>
      <c r="E8" s="10"/>
    </row>
    <row r="9" spans="1:9" ht="18.75" customHeight="1">
      <c r="A9" s="97" t="s">
        <v>31</v>
      </c>
      <c r="B9" s="2" t="s">
        <v>29</v>
      </c>
      <c r="C9" s="1" t="s">
        <v>3</v>
      </c>
      <c r="D9" s="33"/>
      <c r="E9" s="10"/>
    </row>
    <row r="10" spans="1:9" ht="14.25" customHeight="1">
      <c r="A10" s="97" t="s">
        <v>34</v>
      </c>
      <c r="B10" s="2" t="s">
        <v>32</v>
      </c>
      <c r="C10" s="1" t="s">
        <v>33</v>
      </c>
      <c r="D10" s="33"/>
      <c r="E10" s="10"/>
    </row>
    <row r="11" spans="1:9" ht="68.25" customHeight="1">
      <c r="A11" s="97" t="s">
        <v>35</v>
      </c>
      <c r="B11" s="34" t="s">
        <v>83</v>
      </c>
      <c r="C11" s="1" t="s">
        <v>28</v>
      </c>
      <c r="D11" s="35"/>
      <c r="E11" s="11"/>
      <c r="F11" s="12"/>
    </row>
    <row r="12" spans="1:9" ht="16.5" customHeight="1">
      <c r="A12" s="97" t="s">
        <v>36</v>
      </c>
      <c r="B12" s="30" t="s">
        <v>20</v>
      </c>
      <c r="C12" s="1" t="s">
        <v>3</v>
      </c>
      <c r="D12" s="33"/>
      <c r="E12" s="11"/>
    </row>
    <row r="13" spans="1:9" ht="15" customHeight="1">
      <c r="A13" s="97" t="s">
        <v>37</v>
      </c>
      <c r="B13" s="30" t="s">
        <v>71</v>
      </c>
      <c r="C13" s="1" t="s">
        <v>30</v>
      </c>
      <c r="D13" s="33"/>
      <c r="E13" s="11"/>
    </row>
    <row r="14" spans="1:9" ht="12" customHeight="1">
      <c r="A14" s="97" t="s">
        <v>38</v>
      </c>
      <c r="B14" s="2" t="s">
        <v>15</v>
      </c>
      <c r="C14" s="1"/>
      <c r="D14" s="36"/>
      <c r="E14" s="11"/>
    </row>
    <row r="15" spans="1:9" ht="18" customHeight="1">
      <c r="A15" s="27"/>
      <c r="B15" s="79" t="s">
        <v>5</v>
      </c>
      <c r="C15" s="1"/>
      <c r="D15" s="78">
        <f>D9+D11+D13+D14</f>
        <v>0</v>
      </c>
      <c r="E15" s="11"/>
    </row>
    <row r="16" spans="1:9" ht="18" customHeight="1">
      <c r="A16" s="185" t="s">
        <v>21</v>
      </c>
      <c r="B16" s="186"/>
      <c r="C16" s="186"/>
      <c r="D16" s="190"/>
      <c r="E16" s="15"/>
      <c r="F16" s="15"/>
    </row>
    <row r="17" spans="1:6" ht="29.25" customHeight="1">
      <c r="A17" s="97" t="s">
        <v>44</v>
      </c>
      <c r="B17" s="1" t="s">
        <v>72</v>
      </c>
      <c r="C17" s="1" t="s">
        <v>6</v>
      </c>
      <c r="D17" s="109"/>
      <c r="E17" s="6"/>
    </row>
    <row r="18" spans="1:6" ht="15">
      <c r="A18" s="98" t="s">
        <v>45</v>
      </c>
      <c r="B18" s="1" t="s">
        <v>39</v>
      </c>
      <c r="C18" s="1" t="s">
        <v>43</v>
      </c>
      <c r="D18" s="42"/>
      <c r="E18" s="6"/>
    </row>
    <row r="19" spans="1:6" ht="15">
      <c r="A19" s="97" t="s">
        <v>54</v>
      </c>
      <c r="B19" s="1" t="s">
        <v>40</v>
      </c>
      <c r="C19" s="1" t="s">
        <v>6</v>
      </c>
      <c r="D19" s="42"/>
      <c r="E19" s="6"/>
    </row>
    <row r="20" spans="1:6" ht="26.25">
      <c r="A20" s="97" t="s">
        <v>46</v>
      </c>
      <c r="B20" s="43" t="s">
        <v>73</v>
      </c>
      <c r="C20" s="1" t="s">
        <v>6</v>
      </c>
      <c r="D20" s="42"/>
      <c r="E20" s="6"/>
    </row>
    <row r="21" spans="1:6" ht="15">
      <c r="A21" s="97" t="s">
        <v>47</v>
      </c>
      <c r="B21" s="43" t="s">
        <v>74</v>
      </c>
      <c r="C21" s="1" t="s">
        <v>43</v>
      </c>
      <c r="D21" s="44">
        <v>7.49</v>
      </c>
      <c r="E21" s="6"/>
      <c r="F21" s="12"/>
    </row>
    <row r="22" spans="1:6" ht="51.75">
      <c r="A22" s="97" t="s">
        <v>48</v>
      </c>
      <c r="B22" s="45" t="s">
        <v>41</v>
      </c>
      <c r="C22" s="2" t="s">
        <v>9</v>
      </c>
      <c r="D22" s="42"/>
      <c r="E22" s="6"/>
    </row>
    <row r="23" spans="1:6" ht="26.25">
      <c r="A23" s="97" t="s">
        <v>49</v>
      </c>
      <c r="B23" s="45" t="s">
        <v>10</v>
      </c>
      <c r="C23" s="1" t="s">
        <v>11</v>
      </c>
      <c r="D23" s="42"/>
      <c r="E23" s="6"/>
    </row>
    <row r="24" spans="1:6" ht="39">
      <c r="A24" s="97" t="s">
        <v>50</v>
      </c>
      <c r="B24" s="30" t="s">
        <v>12</v>
      </c>
      <c r="C24" s="2" t="s">
        <v>13</v>
      </c>
      <c r="D24" s="33"/>
      <c r="E24" s="6"/>
    </row>
    <row r="25" spans="1:6" ht="25.5">
      <c r="A25" s="97" t="s">
        <v>51</v>
      </c>
      <c r="B25" s="30" t="s">
        <v>42</v>
      </c>
      <c r="C25" s="2"/>
      <c r="D25" s="110"/>
      <c r="E25" s="6"/>
    </row>
    <row r="26" spans="1:6" ht="15">
      <c r="A26" s="97" t="s">
        <v>52</v>
      </c>
      <c r="B26" s="1" t="s">
        <v>7</v>
      </c>
      <c r="C26" s="1" t="s">
        <v>146</v>
      </c>
      <c r="D26" s="49">
        <v>7.0000000000000007E-2</v>
      </c>
      <c r="E26" s="6"/>
    </row>
    <row r="27" spans="1:6" ht="15">
      <c r="A27" s="27"/>
      <c r="B27" s="80" t="s">
        <v>5</v>
      </c>
      <c r="C27" s="81"/>
      <c r="D27" s="83">
        <f>D21+D26</f>
        <v>7.5600000000000005</v>
      </c>
      <c r="E27" s="6"/>
    </row>
    <row r="28" spans="1:6" ht="15" customHeight="1">
      <c r="A28" s="191" t="s">
        <v>53</v>
      </c>
      <c r="B28" s="192"/>
      <c r="C28" s="192"/>
      <c r="D28" s="193"/>
      <c r="E28" s="6"/>
    </row>
    <row r="29" spans="1:6" ht="54">
      <c r="A29" s="97" t="s">
        <v>58</v>
      </c>
      <c r="B29" s="30" t="s">
        <v>84</v>
      </c>
      <c r="C29" s="2" t="s">
        <v>94</v>
      </c>
      <c r="D29" s="55">
        <v>1.63</v>
      </c>
      <c r="E29" s="6"/>
    </row>
    <row r="30" spans="1:6" ht="54">
      <c r="A30" s="97" t="s">
        <v>79</v>
      </c>
      <c r="B30" s="30" t="s">
        <v>75</v>
      </c>
      <c r="C30" s="2" t="s">
        <v>95</v>
      </c>
      <c r="D30" s="55">
        <v>0.46</v>
      </c>
      <c r="E30" s="6"/>
    </row>
    <row r="31" spans="1:6" ht="26.25">
      <c r="A31" s="98" t="s">
        <v>80</v>
      </c>
      <c r="B31" s="30" t="s">
        <v>76</v>
      </c>
      <c r="C31" s="1" t="s">
        <v>16</v>
      </c>
      <c r="D31" s="114">
        <v>0.44</v>
      </c>
      <c r="E31" s="6"/>
    </row>
    <row r="32" spans="1:6" ht="15">
      <c r="A32" s="41"/>
      <c r="B32" s="21" t="s">
        <v>5</v>
      </c>
      <c r="C32" s="87"/>
      <c r="D32" s="85">
        <f>2.53</f>
        <v>2.5299999999999998</v>
      </c>
      <c r="E32" s="6"/>
    </row>
    <row r="33" spans="1:6" ht="15" customHeight="1">
      <c r="A33" s="191" t="s">
        <v>101</v>
      </c>
      <c r="B33" s="192"/>
      <c r="C33" s="192"/>
      <c r="D33" s="193"/>
      <c r="E33" s="6"/>
    </row>
    <row r="34" spans="1:6" ht="39">
      <c r="A34" s="112" t="s">
        <v>59</v>
      </c>
      <c r="B34" s="94" t="s">
        <v>85</v>
      </c>
      <c r="C34" s="28" t="s">
        <v>77</v>
      </c>
      <c r="D34" s="115"/>
      <c r="E34" s="6"/>
      <c r="F34" s="12"/>
    </row>
    <row r="35" spans="1:6" ht="15">
      <c r="A35" s="112" t="s">
        <v>70</v>
      </c>
      <c r="B35" s="94" t="s">
        <v>4</v>
      </c>
      <c r="C35" s="1" t="s">
        <v>3</v>
      </c>
      <c r="D35" s="115"/>
      <c r="E35" s="6"/>
      <c r="F35" s="12"/>
    </row>
    <row r="36" spans="1:6" ht="15">
      <c r="A36" s="27"/>
      <c r="B36" s="50" t="s">
        <v>5</v>
      </c>
      <c r="C36" s="25"/>
      <c r="D36" s="60"/>
      <c r="E36" s="6"/>
    </row>
    <row r="37" spans="1:6" ht="36.75" customHeight="1">
      <c r="A37" s="191" t="s">
        <v>102</v>
      </c>
      <c r="B37" s="192"/>
      <c r="C37" s="192"/>
      <c r="D37" s="193"/>
      <c r="E37" s="6"/>
    </row>
    <row r="38" spans="1:6" ht="38.25">
      <c r="A38" s="109" t="s">
        <v>55</v>
      </c>
      <c r="B38" s="28" t="s">
        <v>88</v>
      </c>
      <c r="C38" s="28" t="s">
        <v>77</v>
      </c>
      <c r="D38" s="35">
        <v>1.37</v>
      </c>
      <c r="E38" s="6"/>
    </row>
    <row r="39" spans="1:6" ht="38.25">
      <c r="A39" s="109" t="s">
        <v>92</v>
      </c>
      <c r="B39" s="28" t="s">
        <v>89</v>
      </c>
      <c r="C39" s="32" t="s">
        <v>3</v>
      </c>
      <c r="D39" s="115">
        <v>0.38</v>
      </c>
      <c r="E39" s="6"/>
      <c r="F39" s="12"/>
    </row>
    <row r="40" spans="1:6" ht="30.75" customHeight="1">
      <c r="A40" s="95" t="s">
        <v>56</v>
      </c>
      <c r="B40" s="94" t="s">
        <v>86</v>
      </c>
      <c r="C40" s="28" t="s">
        <v>87</v>
      </c>
      <c r="D40" s="113"/>
      <c r="E40" s="6"/>
      <c r="F40" s="12"/>
    </row>
    <row r="41" spans="1:6" ht="15">
      <c r="A41" s="27"/>
      <c r="B41" s="79" t="s">
        <v>78</v>
      </c>
      <c r="C41" s="77"/>
      <c r="D41" s="76">
        <f>D38+D39+D40</f>
        <v>1.75</v>
      </c>
      <c r="E41" s="6"/>
    </row>
    <row r="42" spans="1:6" ht="15" customHeight="1">
      <c r="A42" s="185" t="s">
        <v>60</v>
      </c>
      <c r="B42" s="186"/>
      <c r="C42" s="186"/>
      <c r="D42" s="190"/>
      <c r="E42" s="6"/>
    </row>
    <row r="43" spans="1:6" ht="25.5">
      <c r="A43" s="27" t="s">
        <v>61</v>
      </c>
      <c r="B43" s="30" t="s">
        <v>14</v>
      </c>
      <c r="C43" s="64"/>
      <c r="D43" s="114">
        <v>0.84</v>
      </c>
      <c r="E43" s="6"/>
    </row>
    <row r="44" spans="1:6" ht="20.25" customHeight="1">
      <c r="A44" s="185" t="s">
        <v>62</v>
      </c>
      <c r="B44" s="186"/>
      <c r="C44" s="186"/>
      <c r="D44" s="190"/>
      <c r="E44" s="6"/>
    </row>
    <row r="45" spans="1:6" ht="15">
      <c r="A45" s="68" t="s">
        <v>63</v>
      </c>
      <c r="B45" s="43" t="s">
        <v>82</v>
      </c>
      <c r="C45" s="69"/>
      <c r="D45" s="112">
        <v>1.79</v>
      </c>
      <c r="E45" s="6"/>
    </row>
    <row r="46" spans="1:6" ht="15">
      <c r="A46" s="71" t="s">
        <v>64</v>
      </c>
      <c r="B46" s="72" t="s">
        <v>57</v>
      </c>
      <c r="C46" s="51"/>
      <c r="D46" s="49"/>
      <c r="E46" s="6"/>
      <c r="F46" s="12"/>
    </row>
    <row r="47" spans="1:6" ht="15">
      <c r="A47" s="65"/>
      <c r="B47" s="21" t="s">
        <v>5</v>
      </c>
      <c r="C47" s="74"/>
      <c r="D47" s="86">
        <f>D45+D46</f>
        <v>1.79</v>
      </c>
      <c r="E47" s="6"/>
    </row>
    <row r="48" spans="1:6" ht="15" customHeight="1">
      <c r="A48" s="65"/>
      <c r="B48" s="185" t="s">
        <v>65</v>
      </c>
      <c r="C48" s="186"/>
      <c r="D48" s="114"/>
      <c r="E48" s="6"/>
    </row>
    <row r="49" spans="1:8" ht="25.5">
      <c r="A49" s="96" t="s">
        <v>66</v>
      </c>
      <c r="B49" s="30" t="s">
        <v>23</v>
      </c>
      <c r="C49" s="45" t="s">
        <v>16</v>
      </c>
      <c r="D49" s="114">
        <v>1.179</v>
      </c>
    </row>
    <row r="50" spans="1:8" ht="25.5">
      <c r="A50" s="96" t="s">
        <v>67</v>
      </c>
      <c r="B50" s="45" t="s">
        <v>22</v>
      </c>
      <c r="C50" s="45" t="s">
        <v>16</v>
      </c>
      <c r="D50" s="187">
        <v>0.53</v>
      </c>
    </row>
    <row r="51" spans="1:8" ht="25.5">
      <c r="A51" s="96" t="s">
        <v>68</v>
      </c>
      <c r="B51" s="45" t="s">
        <v>24</v>
      </c>
      <c r="C51" s="45" t="s">
        <v>16</v>
      </c>
      <c r="D51" s="188"/>
    </row>
    <row r="52" spans="1:8" ht="25.5">
      <c r="A52" s="96" t="s">
        <v>69</v>
      </c>
      <c r="B52" s="45" t="s">
        <v>25</v>
      </c>
      <c r="C52" s="2"/>
      <c r="D52" s="114">
        <v>1E-3</v>
      </c>
    </row>
    <row r="53" spans="1:8" ht="15">
      <c r="A53" s="65"/>
      <c r="B53" s="17" t="s">
        <v>78</v>
      </c>
      <c r="C53" s="2"/>
      <c r="D53" s="85">
        <f>D49+D50+D52</f>
        <v>1.71</v>
      </c>
    </row>
    <row r="54" spans="1:8" ht="15">
      <c r="A54" s="65"/>
      <c r="B54" s="21" t="s">
        <v>90</v>
      </c>
      <c r="C54" s="111"/>
      <c r="D54" s="76">
        <f>D15+D27+D32+D36+D41+D43+D47+D53</f>
        <v>16.18</v>
      </c>
    </row>
    <row r="55" spans="1:8" ht="15">
      <c r="D55" s="108"/>
    </row>
    <row r="56" spans="1:8" ht="15">
      <c r="B56" s="93"/>
      <c r="C56" s="93"/>
    </row>
    <row r="57" spans="1:8" ht="15">
      <c r="B57" s="24" t="s">
        <v>145</v>
      </c>
      <c r="C57" s="24" t="s">
        <v>96</v>
      </c>
      <c r="F57" s="4"/>
      <c r="G57" s="6"/>
      <c r="H57" s="6"/>
    </row>
    <row r="58" spans="1:8" ht="15"/>
    <row r="59" spans="1:8" ht="15"/>
    <row r="60" spans="1:8" ht="15">
      <c r="B60" s="23"/>
    </row>
    <row r="61" spans="1:8" ht="15"/>
    <row r="62" spans="1:8" ht="15">
      <c r="C62" s="23"/>
    </row>
    <row r="63" spans="1:8" ht="15"/>
    <row r="64" spans="1:8" ht="15"/>
    <row r="65" ht="15"/>
    <row r="66" ht="15"/>
    <row r="67" ht="15"/>
    <row r="68" ht="15"/>
    <row r="69" ht="15"/>
    <row r="70" ht="15"/>
    <row r="71" ht="15"/>
    <row r="72" ht="15"/>
  </sheetData>
  <mergeCells count="11">
    <mergeCell ref="B1:D1"/>
    <mergeCell ref="A42:D42"/>
    <mergeCell ref="A44:D44"/>
    <mergeCell ref="B48:C48"/>
    <mergeCell ref="D50:D51"/>
    <mergeCell ref="B3:D3"/>
    <mergeCell ref="A7:D7"/>
    <mergeCell ref="A16:D16"/>
    <mergeCell ref="A28:D28"/>
    <mergeCell ref="A33:D33"/>
    <mergeCell ref="A37:D37"/>
  </mergeCells>
  <pageMargins left="0.39" right="0.37" top="0.52" bottom="0.17" header="0.17" footer="0.17"/>
  <pageSetup paperSize="9" scale="9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I62"/>
  <sheetViews>
    <sheetView workbookViewId="0">
      <selection activeCell="D52" sqref="D52"/>
    </sheetView>
  </sheetViews>
  <sheetFormatPr defaultColWidth="19.42578125" defaultRowHeight="50.25" customHeight="1"/>
  <cols>
    <col min="1" max="1" width="5" style="4" customWidth="1"/>
    <col min="2" max="2" width="44.5703125" style="24" customWidth="1"/>
    <col min="3" max="3" width="21.7109375" style="24" customWidth="1"/>
    <col min="4" max="4" width="20.5703125" style="4" customWidth="1"/>
    <col min="5" max="5" width="19.42578125" style="4"/>
    <col min="6" max="6" width="19.42578125" style="6"/>
    <col min="7" max="16384" width="19.42578125" style="4"/>
  </cols>
  <sheetData>
    <row r="1" spans="1:9" ht="43.5" customHeight="1">
      <c r="B1" s="189" t="s">
        <v>103</v>
      </c>
      <c r="C1" s="189"/>
      <c r="D1" s="189"/>
      <c r="E1" s="5"/>
      <c r="G1" s="5"/>
      <c r="H1" s="5"/>
      <c r="I1" s="5"/>
    </row>
    <row r="2" spans="1:9" ht="15">
      <c r="B2" s="116" t="s">
        <v>105</v>
      </c>
      <c r="C2" s="102"/>
      <c r="D2" s="102">
        <v>18.46</v>
      </c>
      <c r="E2" s="5"/>
      <c r="G2" s="5"/>
      <c r="H2" s="5"/>
      <c r="I2" s="5"/>
    </row>
    <row r="3" spans="1:9" ht="15.75" customHeight="1">
      <c r="A3" s="7"/>
      <c r="B3" s="99"/>
      <c r="C3" s="99"/>
      <c r="D3" s="99"/>
      <c r="E3" s="5"/>
      <c r="G3" s="5"/>
      <c r="H3" s="5"/>
      <c r="I3" s="5"/>
    </row>
    <row r="4" spans="1:9" ht="41.25" customHeight="1">
      <c r="A4" s="8"/>
      <c r="B4" s="26" t="s">
        <v>0</v>
      </c>
      <c r="C4" s="26" t="s">
        <v>1</v>
      </c>
      <c r="D4" s="25" t="s">
        <v>104</v>
      </c>
    </row>
    <row r="5" spans="1:9" ht="18.75" customHeight="1">
      <c r="A5" s="185" t="s">
        <v>26</v>
      </c>
      <c r="B5" s="186"/>
      <c r="C5" s="186"/>
      <c r="D5" s="190"/>
      <c r="E5" s="5"/>
    </row>
    <row r="6" spans="1:9" ht="54.75" customHeight="1">
      <c r="A6" s="97" t="s">
        <v>19</v>
      </c>
      <c r="B6" s="30" t="s">
        <v>27</v>
      </c>
      <c r="C6" s="1" t="s">
        <v>2</v>
      </c>
      <c r="D6" s="32"/>
      <c r="E6" s="10"/>
    </row>
    <row r="7" spans="1:9" ht="14.25" customHeight="1">
      <c r="A7" s="97" t="s">
        <v>34</v>
      </c>
      <c r="B7" s="2" t="s">
        <v>32</v>
      </c>
      <c r="C7" s="1" t="s">
        <v>33</v>
      </c>
      <c r="D7" s="33"/>
      <c r="E7" s="10"/>
    </row>
    <row r="8" spans="1:9" ht="82.5" customHeight="1">
      <c r="A8" s="97" t="s">
        <v>35</v>
      </c>
      <c r="B8" s="34" t="s">
        <v>83</v>
      </c>
      <c r="C8" s="1" t="s">
        <v>28</v>
      </c>
      <c r="D8" s="35">
        <v>2.4</v>
      </c>
      <c r="E8" s="11"/>
      <c r="F8" s="12"/>
    </row>
    <row r="9" spans="1:9" ht="16.5" customHeight="1">
      <c r="A9" s="97" t="s">
        <v>36</v>
      </c>
      <c r="B9" s="30" t="s">
        <v>20</v>
      </c>
      <c r="C9" s="1" t="s">
        <v>3</v>
      </c>
      <c r="D9" s="33"/>
      <c r="E9" s="11"/>
    </row>
    <row r="10" spans="1:9" ht="15" customHeight="1">
      <c r="A10" s="97" t="s">
        <v>37</v>
      </c>
      <c r="B10" s="30" t="s">
        <v>71</v>
      </c>
      <c r="C10" s="1" t="s">
        <v>30</v>
      </c>
      <c r="D10" s="33"/>
      <c r="E10" s="11"/>
    </row>
    <row r="11" spans="1:9" ht="12" customHeight="1">
      <c r="A11" s="97" t="s">
        <v>38</v>
      </c>
      <c r="B11" s="2" t="s">
        <v>15</v>
      </c>
      <c r="C11" s="1"/>
      <c r="D11" s="36"/>
      <c r="E11" s="11"/>
    </row>
    <row r="12" spans="1:9" ht="18" customHeight="1">
      <c r="A12" s="27"/>
      <c r="B12" s="79" t="s">
        <v>5</v>
      </c>
      <c r="C12" s="1"/>
      <c r="D12" s="78">
        <f>D8+D10+D11</f>
        <v>2.4</v>
      </c>
      <c r="E12" s="11"/>
    </row>
    <row r="13" spans="1:9" ht="15">
      <c r="A13" s="185" t="s">
        <v>21</v>
      </c>
      <c r="B13" s="186"/>
      <c r="C13" s="186"/>
      <c r="D13" s="190"/>
      <c r="E13" s="15"/>
      <c r="F13" s="15"/>
    </row>
    <row r="14" spans="1:9" ht="29.25" customHeight="1">
      <c r="A14" s="97" t="s">
        <v>44</v>
      </c>
      <c r="B14" s="1" t="s">
        <v>72</v>
      </c>
      <c r="C14" s="1" t="s">
        <v>6</v>
      </c>
      <c r="D14" s="100"/>
      <c r="E14" s="6"/>
    </row>
    <row r="15" spans="1:9" ht="15">
      <c r="A15" s="98" t="s">
        <v>45</v>
      </c>
      <c r="B15" s="1" t="s">
        <v>39</v>
      </c>
      <c r="C15" s="1" t="s">
        <v>43</v>
      </c>
      <c r="D15" s="42"/>
      <c r="E15" s="6"/>
    </row>
    <row r="16" spans="1:9" ht="15">
      <c r="A16" s="97" t="s">
        <v>54</v>
      </c>
      <c r="B16" s="1" t="s">
        <v>40</v>
      </c>
      <c r="C16" s="1" t="s">
        <v>6</v>
      </c>
      <c r="D16" s="42"/>
      <c r="E16" s="6"/>
    </row>
    <row r="17" spans="1:6" ht="26.25">
      <c r="A17" s="97" t="s">
        <v>46</v>
      </c>
      <c r="B17" s="43" t="s">
        <v>73</v>
      </c>
      <c r="C17" s="1" t="s">
        <v>6</v>
      </c>
      <c r="D17" s="42"/>
      <c r="E17" s="6"/>
    </row>
    <row r="18" spans="1:6" ht="15">
      <c r="A18" s="97" t="s">
        <v>47</v>
      </c>
      <c r="B18" s="43" t="s">
        <v>74</v>
      </c>
      <c r="C18" s="1" t="s">
        <v>43</v>
      </c>
      <c r="D18" s="44">
        <v>7.49</v>
      </c>
      <c r="E18" s="6"/>
      <c r="F18" s="12"/>
    </row>
    <row r="19" spans="1:6" ht="51.75">
      <c r="A19" s="97" t="s">
        <v>48</v>
      </c>
      <c r="B19" s="45" t="s">
        <v>41</v>
      </c>
      <c r="C19" s="2" t="s">
        <v>9</v>
      </c>
      <c r="D19" s="42"/>
      <c r="E19" s="6"/>
    </row>
    <row r="20" spans="1:6" ht="26.25">
      <c r="A20" s="97" t="s">
        <v>49</v>
      </c>
      <c r="B20" s="45" t="s">
        <v>10</v>
      </c>
      <c r="C20" s="1" t="s">
        <v>11</v>
      </c>
      <c r="D20" s="42"/>
      <c r="E20" s="6"/>
    </row>
    <row r="21" spans="1:6" ht="39">
      <c r="A21" s="97" t="s">
        <v>50</v>
      </c>
      <c r="B21" s="30" t="s">
        <v>12</v>
      </c>
      <c r="C21" s="2" t="s">
        <v>13</v>
      </c>
      <c r="D21" s="33"/>
      <c r="E21" s="6"/>
    </row>
    <row r="22" spans="1:6" ht="25.5">
      <c r="A22" s="97" t="s">
        <v>51</v>
      </c>
      <c r="B22" s="30" t="s">
        <v>42</v>
      </c>
      <c r="C22" s="2"/>
      <c r="D22" s="101"/>
      <c r="E22" s="6"/>
    </row>
    <row r="23" spans="1:6" ht="15">
      <c r="A23" s="97" t="s">
        <v>52</v>
      </c>
      <c r="B23" s="1" t="s">
        <v>7</v>
      </c>
      <c r="C23" s="1" t="s">
        <v>144</v>
      </c>
      <c r="D23" s="49">
        <v>0.14000000000000001</v>
      </c>
      <c r="E23" s="6"/>
    </row>
    <row r="24" spans="1:6" ht="15">
      <c r="A24" s="27"/>
      <c r="B24" s="80" t="s">
        <v>5</v>
      </c>
      <c r="C24" s="81"/>
      <c r="D24" s="83">
        <f>D18+D23</f>
        <v>7.63</v>
      </c>
      <c r="E24" s="6"/>
    </row>
    <row r="25" spans="1:6" ht="15">
      <c r="A25" s="191" t="s">
        <v>53</v>
      </c>
      <c r="B25" s="192"/>
      <c r="C25" s="192"/>
      <c r="D25" s="193"/>
      <c r="E25" s="6"/>
    </row>
    <row r="26" spans="1:6" ht="54">
      <c r="A26" s="97" t="s">
        <v>58</v>
      </c>
      <c r="B26" s="30" t="s">
        <v>84</v>
      </c>
      <c r="C26" s="2" t="s">
        <v>94</v>
      </c>
      <c r="D26" s="55">
        <v>1.63</v>
      </c>
      <c r="E26" s="6"/>
    </row>
    <row r="27" spans="1:6" ht="54">
      <c r="A27" s="97" t="s">
        <v>79</v>
      </c>
      <c r="B27" s="30" t="s">
        <v>75</v>
      </c>
      <c r="C27" s="2" t="s">
        <v>95</v>
      </c>
      <c r="D27" s="55">
        <v>0.46</v>
      </c>
      <c r="E27" s="6"/>
    </row>
    <row r="28" spans="1:6" ht="26.25">
      <c r="A28" s="98" t="s">
        <v>80</v>
      </c>
      <c r="B28" s="30" t="s">
        <v>76</v>
      </c>
      <c r="C28" s="1" t="s">
        <v>16</v>
      </c>
      <c r="D28" s="106">
        <v>0.44</v>
      </c>
      <c r="E28" s="6"/>
    </row>
    <row r="29" spans="1:6" ht="15">
      <c r="A29" s="41"/>
      <c r="B29" s="21" t="s">
        <v>5</v>
      </c>
      <c r="C29" s="87"/>
      <c r="D29" s="85">
        <f>D26+D27+D28</f>
        <v>2.5299999999999998</v>
      </c>
      <c r="E29" s="6"/>
    </row>
    <row r="30" spans="1:6" ht="15">
      <c r="A30" s="191" t="s">
        <v>101</v>
      </c>
      <c r="B30" s="192"/>
      <c r="C30" s="192"/>
      <c r="D30" s="193"/>
      <c r="E30" s="6"/>
    </row>
    <row r="31" spans="1:6" ht="39">
      <c r="A31" s="104" t="s">
        <v>59</v>
      </c>
      <c r="B31" s="94" t="s">
        <v>85</v>
      </c>
      <c r="C31" s="28" t="s">
        <v>77</v>
      </c>
      <c r="D31" s="107"/>
      <c r="E31" s="6"/>
      <c r="F31" s="12"/>
    </row>
    <row r="32" spans="1:6" ht="15">
      <c r="A32" s="104" t="s">
        <v>70</v>
      </c>
      <c r="B32" s="94" t="s">
        <v>4</v>
      </c>
      <c r="C32" s="1" t="s">
        <v>3</v>
      </c>
      <c r="D32" s="107"/>
      <c r="E32" s="6"/>
      <c r="F32" s="12"/>
    </row>
    <row r="33" spans="1:6" ht="15">
      <c r="A33" s="27"/>
      <c r="B33" s="50" t="s">
        <v>5</v>
      </c>
      <c r="C33" s="25"/>
      <c r="D33" s="64">
        <f>D31+D32</f>
        <v>0</v>
      </c>
      <c r="E33" s="6"/>
    </row>
    <row r="34" spans="1:6" ht="33" customHeight="1">
      <c r="A34" s="191" t="s">
        <v>102</v>
      </c>
      <c r="B34" s="192"/>
      <c r="C34" s="192"/>
      <c r="D34" s="193"/>
      <c r="E34" s="6"/>
    </row>
    <row r="35" spans="1:6" ht="38.25">
      <c r="A35" s="100" t="s">
        <v>55</v>
      </c>
      <c r="B35" s="28" t="s">
        <v>88</v>
      </c>
      <c r="C35" s="28" t="s">
        <v>77</v>
      </c>
      <c r="D35" s="35">
        <v>1.37</v>
      </c>
      <c r="E35" s="6"/>
    </row>
    <row r="36" spans="1:6" ht="38.25">
      <c r="A36" s="100" t="s">
        <v>92</v>
      </c>
      <c r="B36" s="28" t="s">
        <v>89</v>
      </c>
      <c r="C36" s="32" t="s">
        <v>3</v>
      </c>
      <c r="D36" s="107">
        <v>0.38</v>
      </c>
      <c r="E36" s="6"/>
      <c r="F36" s="12"/>
    </row>
    <row r="37" spans="1:6" ht="39">
      <c r="A37" s="95" t="s">
        <v>56</v>
      </c>
      <c r="B37" s="94" t="s">
        <v>86</v>
      </c>
      <c r="C37" s="28" t="s">
        <v>87</v>
      </c>
      <c r="D37" s="105"/>
      <c r="E37" s="6"/>
      <c r="F37" s="12"/>
    </row>
    <row r="38" spans="1:6" ht="15">
      <c r="A38" s="27"/>
      <c r="B38" s="79" t="s">
        <v>78</v>
      </c>
      <c r="C38" s="77"/>
      <c r="D38" s="76">
        <f>D35+D36+D37</f>
        <v>1.75</v>
      </c>
      <c r="E38" s="6"/>
    </row>
    <row r="39" spans="1:6" ht="15">
      <c r="A39" s="185" t="s">
        <v>60</v>
      </c>
      <c r="B39" s="186"/>
      <c r="C39" s="186"/>
      <c r="D39" s="190"/>
      <c r="E39" s="6"/>
    </row>
    <row r="40" spans="1:6" ht="25.5">
      <c r="A40" s="27" t="s">
        <v>61</v>
      </c>
      <c r="B40" s="30" t="s">
        <v>14</v>
      </c>
      <c r="C40" s="64"/>
      <c r="D40" s="117">
        <v>3.18</v>
      </c>
      <c r="E40" s="6"/>
    </row>
    <row r="41" spans="1:6" ht="15">
      <c r="A41" s="185" t="s">
        <v>62</v>
      </c>
      <c r="B41" s="186"/>
      <c r="C41" s="186"/>
      <c r="D41" s="190"/>
      <c r="E41" s="6"/>
    </row>
    <row r="42" spans="1:6" ht="15">
      <c r="A42" s="68" t="s">
        <v>63</v>
      </c>
      <c r="B42" s="43" t="s">
        <v>82</v>
      </c>
      <c r="C42" s="69"/>
      <c r="D42" s="183">
        <v>1.79</v>
      </c>
      <c r="E42" s="6"/>
    </row>
    <row r="43" spans="1:6" ht="15">
      <c r="A43" s="71" t="s">
        <v>64</v>
      </c>
      <c r="B43" s="72" t="s">
        <v>57</v>
      </c>
      <c r="C43" s="51"/>
      <c r="D43" s="49">
        <f>0.06*1.3305</f>
        <v>7.9829999999999998E-2</v>
      </c>
      <c r="E43" s="6"/>
      <c r="F43" s="12"/>
    </row>
    <row r="44" spans="1:6" ht="15">
      <c r="A44" s="65"/>
      <c r="B44" s="21" t="s">
        <v>5</v>
      </c>
      <c r="C44" s="74"/>
      <c r="D44" s="86">
        <f>D42+D43</f>
        <v>1.8698300000000001</v>
      </c>
      <c r="E44" s="6"/>
    </row>
    <row r="45" spans="1:6" ht="15">
      <c r="A45" s="65"/>
      <c r="B45" s="185" t="s">
        <v>65</v>
      </c>
      <c r="C45" s="186"/>
      <c r="D45" s="106"/>
      <c r="E45" s="6"/>
    </row>
    <row r="46" spans="1:6" ht="25.5">
      <c r="A46" s="96" t="s">
        <v>66</v>
      </c>
      <c r="B46" s="30" t="s">
        <v>23</v>
      </c>
      <c r="C46" s="45" t="s">
        <v>16</v>
      </c>
      <c r="D46" s="106">
        <v>1.179</v>
      </c>
    </row>
    <row r="47" spans="1:6" ht="25.5">
      <c r="A47" s="96" t="s">
        <v>67</v>
      </c>
      <c r="B47" s="45" t="s">
        <v>22</v>
      </c>
      <c r="C47" s="45" t="s">
        <v>16</v>
      </c>
      <c r="D47" s="187">
        <v>0.53</v>
      </c>
    </row>
    <row r="48" spans="1:6" ht="25.5">
      <c r="A48" s="96" t="s">
        <v>68</v>
      </c>
      <c r="B48" s="45" t="s">
        <v>24</v>
      </c>
      <c r="C48" s="45" t="s">
        <v>16</v>
      </c>
      <c r="D48" s="188"/>
    </row>
    <row r="49" spans="1:8" ht="25.5">
      <c r="A49" s="96" t="s">
        <v>69</v>
      </c>
      <c r="B49" s="45" t="s">
        <v>25</v>
      </c>
      <c r="C49" s="2"/>
      <c r="D49" s="106">
        <v>1E-3</v>
      </c>
    </row>
    <row r="50" spans="1:8" ht="15">
      <c r="A50" s="65"/>
      <c r="B50" s="17" t="s">
        <v>78</v>
      </c>
      <c r="C50" s="2"/>
      <c r="D50" s="85">
        <f>D46+D47+D49</f>
        <v>1.71</v>
      </c>
    </row>
    <row r="51" spans="1:8" ht="15">
      <c r="A51" s="65"/>
      <c r="B51" s="21" t="s">
        <v>90</v>
      </c>
      <c r="C51" s="103"/>
      <c r="D51" s="76">
        <f>D12+D24+D29+D33+D38+D40+D44+D50</f>
        <v>21.06983</v>
      </c>
    </row>
    <row r="52" spans="1:8" ht="15">
      <c r="D52" s="184">
        <f>20.99-2.53-3.18</f>
        <v>15.279999999999998</v>
      </c>
    </row>
    <row r="53" spans="1:8" ht="15">
      <c r="B53" s="24" t="s">
        <v>145</v>
      </c>
      <c r="C53" s="24" t="s">
        <v>96</v>
      </c>
      <c r="F53" s="4"/>
      <c r="G53" s="6"/>
      <c r="H53" s="6"/>
    </row>
    <row r="54" spans="1:8" ht="15">
      <c r="B54" s="93"/>
      <c r="C54" s="93"/>
    </row>
    <row r="55" spans="1:8" ht="15"/>
    <row r="56" spans="1:8" ht="15"/>
    <row r="57" spans="1:8" ht="15">
      <c r="B57" s="23"/>
    </row>
    <row r="58" spans="1:8" ht="15"/>
    <row r="59" spans="1:8" ht="15">
      <c r="C59" s="23"/>
    </row>
    <row r="60" spans="1:8" ht="15"/>
    <row r="61" spans="1:8" ht="15"/>
    <row r="62" spans="1:8" ht="15"/>
  </sheetData>
  <mergeCells count="10">
    <mergeCell ref="A39:D39"/>
    <mergeCell ref="A41:D41"/>
    <mergeCell ref="B45:C45"/>
    <mergeCell ref="D47:D48"/>
    <mergeCell ref="B1:D1"/>
    <mergeCell ref="A5:D5"/>
    <mergeCell ref="A13:D13"/>
    <mergeCell ref="A25:D25"/>
    <mergeCell ref="A30:D30"/>
    <mergeCell ref="A34:D34"/>
  </mergeCells>
  <pageMargins left="0.42" right="0.3" top="0.27" bottom="0.17" header="0.17" footer="0.17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 работе</vt:lpstr>
      <vt:lpstr>Спектр</vt:lpstr>
      <vt:lpstr>Плюс</vt:lpstr>
      <vt:lpstr>Лист1</vt:lpstr>
      <vt:lpstr>пост 23-13,65</vt:lpstr>
      <vt:lpstr>пр-т мира 8 18,46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2012-08-24T04:38:58Z</cp:lastPrinted>
  <dcterms:created xsi:type="dcterms:W3CDTF">2006-09-28T05:33:49Z</dcterms:created>
  <dcterms:modified xsi:type="dcterms:W3CDTF">2013-12-24T23:04:40Z</dcterms:modified>
</cp:coreProperties>
</file>