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37" i="1" l="1"/>
  <c r="N36" i="1"/>
  <c r="N38" i="1" s="1"/>
  <c r="N35" i="1"/>
  <c r="N33" i="1"/>
  <c r="N32" i="1"/>
  <c r="N34" i="1" s="1"/>
  <c r="N31" i="1"/>
  <c r="N24" i="1"/>
  <c r="N23" i="1"/>
  <c r="N25" i="1" s="1"/>
  <c r="N21" i="1"/>
  <c r="N20" i="1"/>
  <c r="N19" i="1"/>
  <c r="N18" i="1"/>
  <c r="N17" i="1"/>
  <c r="N16" i="1"/>
  <c r="N15" i="1"/>
  <c r="N22" i="1" s="1"/>
  <c r="N10" i="1"/>
  <c r="N9" i="1"/>
  <c r="N11" i="1" s="1"/>
  <c r="N12" i="1" s="1"/>
  <c r="K3" i="1"/>
  <c r="N26" i="1" l="1"/>
  <c r="N27" i="1"/>
  <c r="N28" i="1" s="1"/>
  <c r="N29" i="1" s="1"/>
  <c r="K2" i="1" s="1"/>
  <c r="N39" i="1"/>
  <c r="N40" i="1"/>
  <c r="N41" i="1" s="1"/>
  <c r="N42" i="1" s="1"/>
</calcChain>
</file>

<file path=xl/sharedStrings.xml><?xml version="1.0" encoding="utf-8"?>
<sst xmlns="http://schemas.openxmlformats.org/spreadsheetml/2006/main" count="77" uniqueCount="54">
  <si>
    <t>на сумму :</t>
  </si>
  <si>
    <t>руб.</t>
  </si>
  <si>
    <t xml:space="preserve">при   100%   сборе  оплаты  населения   за   текущий   ремонт   сумма  составляет </t>
  </si>
  <si>
    <t xml:space="preserve">№ </t>
  </si>
  <si>
    <t>Адрес</t>
  </si>
  <si>
    <t>Наименование работ</t>
  </si>
  <si>
    <t>Ед.</t>
  </si>
  <si>
    <t>кол-во</t>
  </si>
  <si>
    <t>Стоимость ед.</t>
  </si>
  <si>
    <t>Всего стоим.</t>
  </si>
  <si>
    <t>п/п</t>
  </si>
  <si>
    <t>Наименование применяемых материалов</t>
  </si>
  <si>
    <t>изм.</t>
  </si>
  <si>
    <t xml:space="preserve"> без НДС, руб.</t>
  </si>
  <si>
    <t>без НДС, руб.</t>
  </si>
  <si>
    <r>
      <t>Второй раздел</t>
    </r>
    <r>
      <rPr>
        <b/>
        <i/>
        <sz val="10"/>
        <rFont val="Arial"/>
        <family val="2"/>
      </rPr>
      <t>. Инженерные сети.</t>
    </r>
  </si>
  <si>
    <t>Ремонт узла отопления:</t>
  </si>
  <si>
    <t>кран  шаровый 63</t>
  </si>
  <si>
    <t>шт</t>
  </si>
  <si>
    <t>муфта комбин ВР 63*2"</t>
  </si>
  <si>
    <t>муфта соедин Д 63</t>
  </si>
  <si>
    <t>резьба Д 50</t>
  </si>
  <si>
    <t>тройник  63</t>
  </si>
  <si>
    <t>труба PN 20 Д 63</t>
  </si>
  <si>
    <t>м</t>
  </si>
  <si>
    <t>угольник 63/90</t>
  </si>
  <si>
    <t>Итого:</t>
  </si>
  <si>
    <t>ТЕР16-04-002-06</t>
  </si>
  <si>
    <t>прокладка полиэт труб Д 63 мм</t>
  </si>
  <si>
    <t>100м</t>
  </si>
  <si>
    <t>ТЕР16-05-001-03</t>
  </si>
  <si>
    <t>установка вентилей Д до 100 мм</t>
  </si>
  <si>
    <t>НР 85%</t>
  </si>
  <si>
    <t>Итого ТЗ:</t>
  </si>
  <si>
    <t>ВСЕГО:</t>
  </si>
  <si>
    <r>
      <t>Первый раздел</t>
    </r>
    <r>
      <rPr>
        <b/>
        <i/>
        <sz val="10"/>
        <rFont val="Arial"/>
        <family val="2"/>
      </rPr>
      <t>. Общестроительные работы.</t>
    </r>
  </si>
  <si>
    <t>типовая смета</t>
  </si>
  <si>
    <t>ФОТ</t>
  </si>
  <si>
    <t>Ремонт кровли:</t>
  </si>
  <si>
    <t>м2</t>
  </si>
  <si>
    <t>ремонт кровли</t>
  </si>
  <si>
    <t>Ремонт электрооборудования:</t>
  </si>
  <si>
    <t>кабель АПВ 1*6</t>
  </si>
  <si>
    <t>автоматич  выключатель А/В 40А</t>
  </si>
  <si>
    <t>кабель-канал 40/40</t>
  </si>
  <si>
    <t>ТЕРм08-02-399-01</t>
  </si>
  <si>
    <t>провод в коробах сечением до 6 мм2</t>
  </si>
  <si>
    <t>ТЕРр67-07-01</t>
  </si>
  <si>
    <t>смена пакетных выключателей</t>
  </si>
  <si>
    <t>100шт</t>
  </si>
  <si>
    <t>ТЕРм08-02-396-05</t>
  </si>
  <si>
    <t>короб метал длиной 2 м</t>
  </si>
  <si>
    <r>
      <rPr>
        <b/>
        <sz val="10"/>
        <rFont val="Arial"/>
        <family val="2"/>
        <charset val="204"/>
      </rPr>
      <t>ПЛАН</t>
    </r>
    <r>
      <rPr>
        <sz val="11"/>
        <color theme="1"/>
        <rFont val="Calibri"/>
        <family val="2"/>
        <scheme val="minor"/>
      </rPr>
      <t xml:space="preserve"> текущего ремонта  жилого дома № 32 по Северному проспекту на </t>
    </r>
    <r>
      <rPr>
        <b/>
        <sz val="10"/>
        <rFont val="Arial"/>
        <family val="2"/>
        <charset val="204"/>
      </rPr>
      <t xml:space="preserve">2016 </t>
    </r>
    <r>
      <rPr>
        <sz val="11"/>
        <color theme="1"/>
        <rFont val="Calibri"/>
        <family val="2"/>
        <scheme val="minor"/>
      </rPr>
      <t>год</t>
    </r>
  </si>
  <si>
    <t>Северный пр-кт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</si>
</sst>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  <charset val="204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6" fillId="0" borderId="12" xfId="0" applyFont="1" applyBorder="1"/>
    <xf numFmtId="0" fontId="0" fillId="0" borderId="12" xfId="0" applyBorder="1"/>
    <xf numFmtId="0" fontId="1" fillId="0" borderId="11" xfId="0" applyFont="1" applyBorder="1"/>
    <xf numFmtId="0" fontId="0" fillId="0" borderId="10" xfId="0" applyBorder="1"/>
    <xf numFmtId="16" fontId="1" fillId="0" borderId="9" xfId="0" applyNumberFormat="1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6" xfId="0" applyFont="1" applyFill="1" applyBorder="1"/>
    <xf numFmtId="0" fontId="0" fillId="0" borderId="6" xfId="0" applyFill="1" applyBorder="1"/>
    <xf numFmtId="0" fontId="1" fillId="0" borderId="5" xfId="0" applyFont="1" applyFill="1" applyBorder="1"/>
    <xf numFmtId="0" fontId="0" fillId="0" borderId="7" xfId="0" applyFill="1" applyBorder="1"/>
    <xf numFmtId="0" fontId="0" fillId="0" borderId="5" xfId="0" applyFill="1" applyBorder="1"/>
    <xf numFmtId="0" fontId="1" fillId="0" borderId="6" xfId="0" applyFont="1" applyBorder="1"/>
    <xf numFmtId="0" fontId="1" fillId="0" borderId="5" xfId="0" applyFont="1" applyBorder="1"/>
    <xf numFmtId="0" fontId="7" fillId="0" borderId="6" xfId="0" applyFont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9" xfId="0" applyFont="1" applyFill="1" applyBorder="1"/>
    <xf numFmtId="0" fontId="0" fillId="0" borderId="9" xfId="0" applyFill="1" applyBorder="1"/>
    <xf numFmtId="16" fontId="0" fillId="0" borderId="9" xfId="0" applyNumberFormat="1" applyBorder="1"/>
    <xf numFmtId="0" fontId="3" fillId="0" borderId="12" xfId="0" applyFont="1" applyBorder="1"/>
    <xf numFmtId="2" fontId="0" fillId="0" borderId="5" xfId="0" applyNumberFormat="1" applyBorder="1"/>
    <xf numFmtId="0" fontId="7" fillId="0" borderId="12" xfId="0" applyFont="1" applyBorder="1"/>
    <xf numFmtId="9" fontId="0" fillId="0" borderId="12" xfId="0" applyNumberFormat="1" applyBorder="1"/>
    <xf numFmtId="14" fontId="8" fillId="0" borderId="10" xfId="0" applyNumberFormat="1" applyFont="1" applyBorder="1"/>
    <xf numFmtId="14" fontId="0" fillId="0" borderId="10" xfId="0" applyNumberFormat="1" applyBorder="1"/>
    <xf numFmtId="0" fontId="3" fillId="0" borderId="6" xfId="0" applyFont="1" applyBorder="1"/>
    <xf numFmtId="9" fontId="0" fillId="0" borderId="7" xfId="0" applyNumberFormat="1" applyBorder="1"/>
    <xf numFmtId="0" fontId="8" fillId="0" borderId="10" xfId="0" applyFont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9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7" xfId="0" applyFill="1" applyBorder="1"/>
    <xf numFmtId="2" fontId="0" fillId="2" borderId="5" xfId="0" applyNumberFormat="1" applyFill="1" applyBorder="1"/>
    <xf numFmtId="2" fontId="1" fillId="0" borderId="5" xfId="0" applyNumberFormat="1" applyFont="1" applyBorder="1"/>
    <xf numFmtId="0" fontId="0" fillId="0" borderId="13" xfId="0" applyBorder="1"/>
    <xf numFmtId="0" fontId="0" fillId="0" borderId="14" xfId="0" applyBorder="1"/>
    <xf numFmtId="2" fontId="0" fillId="0" borderId="13" xfId="0" applyNumberFormat="1" applyBorder="1"/>
    <xf numFmtId="9" fontId="1" fillId="0" borderId="11" xfId="0" applyNumberFormat="1" applyFont="1" applyBorder="1"/>
    <xf numFmtId="0" fontId="0" fillId="0" borderId="9" xfId="0" applyBorder="1" applyAlignment="1">
      <alignment horizontal="center"/>
    </xf>
    <xf numFmtId="0" fontId="9" fillId="0" borderId="6" xfId="0" applyFont="1" applyFill="1" applyBorder="1"/>
    <xf numFmtId="0" fontId="9" fillId="0" borderId="8" xfId="0" applyFont="1" applyFill="1" applyBorder="1"/>
    <xf numFmtId="14" fontId="9" fillId="0" borderId="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abSelected="1" topLeftCell="A31" workbookViewId="0">
      <selection sqref="A1:N43"/>
    </sheetView>
  </sheetViews>
  <sheetFormatPr defaultRowHeight="15" x14ac:dyDescent="0.25"/>
  <cols>
    <col min="9" max="9" width="30.5703125" customWidth="1"/>
    <col min="14" max="14" width="14.5703125" customWidth="1"/>
  </cols>
  <sheetData>
    <row r="2" spans="1:14" x14ac:dyDescent="0.25">
      <c r="D2" s="1" t="s">
        <v>52</v>
      </c>
      <c r="F2" s="2"/>
      <c r="J2" s="1" t="s">
        <v>0</v>
      </c>
      <c r="K2" s="3">
        <f>N12+N29+N42</f>
        <v>182449.87502500002</v>
      </c>
      <c r="L2" s="1" t="s">
        <v>1</v>
      </c>
    </row>
    <row r="3" spans="1:14" x14ac:dyDescent="0.25">
      <c r="D3" s="1" t="s">
        <v>2</v>
      </c>
      <c r="F3" s="2"/>
      <c r="K3" s="2">
        <f>200977</f>
        <v>200977</v>
      </c>
      <c r="L3" s="1" t="s">
        <v>1</v>
      </c>
    </row>
    <row r="5" spans="1:14" x14ac:dyDescent="0.25">
      <c r="A5" s="4" t="s">
        <v>3</v>
      </c>
      <c r="B5" s="5"/>
      <c r="C5" s="5" t="s">
        <v>4</v>
      </c>
      <c r="D5" s="6"/>
      <c r="E5" s="7" t="s">
        <v>5</v>
      </c>
      <c r="F5" s="5"/>
      <c r="G5" s="5"/>
      <c r="H5" s="5"/>
      <c r="I5" s="5"/>
      <c r="J5" s="4" t="s">
        <v>6</v>
      </c>
      <c r="K5" s="4" t="s">
        <v>7</v>
      </c>
      <c r="L5" s="7" t="s">
        <v>8</v>
      </c>
      <c r="M5" s="6"/>
      <c r="N5" s="4" t="s">
        <v>9</v>
      </c>
    </row>
    <row r="6" spans="1:14" x14ac:dyDescent="0.25">
      <c r="A6" s="8" t="s">
        <v>10</v>
      </c>
      <c r="B6" s="9"/>
      <c r="C6" s="9"/>
      <c r="D6" s="10"/>
      <c r="E6" s="11" t="s">
        <v>11</v>
      </c>
      <c r="F6" s="9"/>
      <c r="G6" s="9"/>
      <c r="H6" s="9"/>
      <c r="I6" s="9"/>
      <c r="J6" s="8" t="s">
        <v>12</v>
      </c>
      <c r="K6" s="8"/>
      <c r="L6" s="11" t="s">
        <v>13</v>
      </c>
      <c r="M6" s="10"/>
      <c r="N6" s="8" t="s">
        <v>14</v>
      </c>
    </row>
    <row r="7" spans="1:14" x14ac:dyDescent="0.25">
      <c r="A7" s="8"/>
      <c r="B7" s="13" t="s">
        <v>35</v>
      </c>
      <c r="C7" s="15"/>
      <c r="D7" s="12"/>
      <c r="E7" s="9"/>
      <c r="F7" s="9"/>
      <c r="G7" s="9"/>
      <c r="H7" s="9"/>
      <c r="I7" s="9"/>
      <c r="J7" s="12"/>
      <c r="K7" s="8"/>
      <c r="L7" s="11"/>
      <c r="M7" s="10"/>
      <c r="N7" s="8"/>
    </row>
    <row r="8" spans="1:14" x14ac:dyDescent="0.25">
      <c r="A8" s="8">
        <v>1</v>
      </c>
      <c r="B8" s="42" t="s">
        <v>53</v>
      </c>
      <c r="C8" s="15"/>
      <c r="D8" s="33"/>
      <c r="E8" s="40" t="s">
        <v>38</v>
      </c>
      <c r="F8" s="9"/>
      <c r="G8" s="9">
        <v>130</v>
      </c>
      <c r="H8" s="26" t="s">
        <v>39</v>
      </c>
      <c r="I8" s="9"/>
      <c r="J8" s="12"/>
      <c r="K8" s="8"/>
      <c r="L8" s="11"/>
      <c r="M8" s="10"/>
      <c r="N8" s="35"/>
    </row>
    <row r="9" spans="1:14" x14ac:dyDescent="0.25">
      <c r="A9" s="8"/>
      <c r="B9" s="15"/>
      <c r="C9" s="15"/>
      <c r="D9" s="20" t="s">
        <v>36</v>
      </c>
      <c r="E9" s="26" t="s">
        <v>40</v>
      </c>
      <c r="F9" s="9"/>
      <c r="G9" s="9"/>
      <c r="H9" s="9"/>
      <c r="I9" s="9"/>
      <c r="J9" s="20" t="s">
        <v>39</v>
      </c>
      <c r="K9" s="8">
        <v>130</v>
      </c>
      <c r="L9" s="11"/>
      <c r="M9" s="10">
        <v>554.88</v>
      </c>
      <c r="N9" s="35">
        <f>M9*K9</f>
        <v>72134.399999999994</v>
      </c>
    </row>
    <row r="10" spans="1:14" x14ac:dyDescent="0.25">
      <c r="A10" s="8"/>
      <c r="B10" s="15"/>
      <c r="C10" s="15"/>
      <c r="D10" s="12"/>
      <c r="E10" s="43" t="s">
        <v>37</v>
      </c>
      <c r="F10" s="44"/>
      <c r="G10" s="44"/>
      <c r="H10" s="44"/>
      <c r="I10" s="44"/>
      <c r="J10" s="45" t="s">
        <v>39</v>
      </c>
      <c r="K10" s="46">
        <v>130</v>
      </c>
      <c r="L10" s="47"/>
      <c r="M10" s="48">
        <v>122.43</v>
      </c>
      <c r="N10" s="49">
        <f>M10*K10</f>
        <v>15915.900000000001</v>
      </c>
    </row>
    <row r="11" spans="1:14" x14ac:dyDescent="0.25">
      <c r="A11" s="8"/>
      <c r="B11" s="15"/>
      <c r="C11" s="15"/>
      <c r="D11" s="12"/>
      <c r="E11" s="9"/>
      <c r="F11" s="9"/>
      <c r="G11" s="9"/>
      <c r="H11" s="9"/>
      <c r="I11" s="9"/>
      <c r="J11" s="12"/>
      <c r="K11" s="8"/>
      <c r="L11" s="11"/>
      <c r="M11" s="10" t="s">
        <v>26</v>
      </c>
      <c r="N11" s="35">
        <f>SUM(N9:N10)</f>
        <v>88050.299999999988</v>
      </c>
    </row>
    <row r="12" spans="1:14" x14ac:dyDescent="0.25">
      <c r="A12" s="8"/>
      <c r="B12" s="15"/>
      <c r="C12" s="15"/>
      <c r="D12" s="12"/>
      <c r="E12" s="9"/>
      <c r="F12" s="9"/>
      <c r="G12" s="9"/>
      <c r="H12" s="9"/>
      <c r="I12" s="9"/>
      <c r="J12" s="12"/>
      <c r="K12" s="8"/>
      <c r="L12" s="11"/>
      <c r="M12" s="41">
        <v>0.1</v>
      </c>
      <c r="N12" s="50">
        <f>N11*1.1</f>
        <v>96855.33</v>
      </c>
    </row>
    <row r="13" spans="1:14" x14ac:dyDescent="0.25">
      <c r="A13" s="12"/>
      <c r="B13" s="13" t="s">
        <v>15</v>
      </c>
      <c r="C13" s="9"/>
      <c r="D13" s="10"/>
      <c r="E13" s="9"/>
      <c r="F13" s="9"/>
      <c r="G13" s="9"/>
      <c r="H13" s="9"/>
      <c r="I13" s="9"/>
      <c r="J13" s="8"/>
      <c r="K13" s="8"/>
      <c r="L13" s="11"/>
      <c r="M13" s="10"/>
      <c r="N13" s="8"/>
    </row>
    <row r="14" spans="1:14" x14ac:dyDescent="0.25">
      <c r="A14" s="12">
        <v>1</v>
      </c>
      <c r="B14" s="42" t="s">
        <v>53</v>
      </c>
      <c r="C14" s="56"/>
      <c r="D14" s="12"/>
      <c r="E14" s="14" t="s">
        <v>16</v>
      </c>
      <c r="F14" s="15"/>
      <c r="G14" s="15"/>
      <c r="H14" s="15"/>
      <c r="I14" s="15"/>
      <c r="J14" s="12"/>
      <c r="K14" s="12"/>
      <c r="L14" s="15"/>
      <c r="M14" s="16"/>
      <c r="N14" s="51"/>
    </row>
    <row r="15" spans="1:14" x14ac:dyDescent="0.25">
      <c r="A15" s="12"/>
      <c r="B15" s="57"/>
      <c r="C15" s="56"/>
      <c r="D15" s="18"/>
      <c r="E15" s="19" t="s">
        <v>17</v>
      </c>
      <c r="F15" s="15"/>
      <c r="G15" s="15"/>
      <c r="H15" s="15"/>
      <c r="I15" s="15"/>
      <c r="J15" s="20" t="s">
        <v>18</v>
      </c>
      <c r="K15" s="12">
        <v>6</v>
      </c>
      <c r="L15" s="15"/>
      <c r="M15" s="16">
        <v>1486</v>
      </c>
      <c r="N15" s="51">
        <f t="shared" ref="N15:N21" si="0">M15*K15</f>
        <v>8916</v>
      </c>
    </row>
    <row r="16" spans="1:14" x14ac:dyDescent="0.25">
      <c r="A16" s="12"/>
      <c r="B16" s="57"/>
      <c r="C16" s="56"/>
      <c r="D16" s="12"/>
      <c r="E16" s="21" t="s">
        <v>19</v>
      </c>
      <c r="F16" s="22"/>
      <c r="G16" s="22"/>
      <c r="H16" s="22"/>
      <c r="I16" s="22"/>
      <c r="J16" s="23" t="s">
        <v>18</v>
      </c>
      <c r="K16" s="24">
        <v>6</v>
      </c>
      <c r="L16" s="22"/>
      <c r="M16" s="22">
        <v>646</v>
      </c>
      <c r="N16" s="51">
        <f t="shared" si="0"/>
        <v>3876</v>
      </c>
    </row>
    <row r="17" spans="1:14" x14ac:dyDescent="0.25">
      <c r="A17" s="12"/>
      <c r="B17" s="57"/>
      <c r="C17" s="56"/>
      <c r="D17" s="12"/>
      <c r="E17" s="21" t="s">
        <v>20</v>
      </c>
      <c r="F17" s="22"/>
      <c r="G17" s="22"/>
      <c r="H17" s="22"/>
      <c r="I17" s="22"/>
      <c r="J17" s="23" t="s">
        <v>18</v>
      </c>
      <c r="K17" s="25">
        <v>2</v>
      </c>
      <c r="L17" s="9"/>
      <c r="M17" s="22">
        <v>57</v>
      </c>
      <c r="N17" s="51">
        <f t="shared" si="0"/>
        <v>114</v>
      </c>
    </row>
    <row r="18" spans="1:14" x14ac:dyDescent="0.25">
      <c r="A18" s="12"/>
      <c r="B18" s="57"/>
      <c r="C18" s="56"/>
      <c r="D18" s="12"/>
      <c r="E18" s="26" t="s">
        <v>21</v>
      </c>
      <c r="F18" s="9"/>
      <c r="G18" s="9"/>
      <c r="H18" s="9"/>
      <c r="I18" s="9"/>
      <c r="J18" s="27" t="s">
        <v>18</v>
      </c>
      <c r="K18" s="8">
        <v>6</v>
      </c>
      <c r="L18" s="9"/>
      <c r="M18" s="22">
        <v>54</v>
      </c>
      <c r="N18" s="51">
        <f t="shared" si="0"/>
        <v>324</v>
      </c>
    </row>
    <row r="19" spans="1:14" x14ac:dyDescent="0.25">
      <c r="A19" s="12"/>
      <c r="B19" s="57"/>
      <c r="C19" s="56"/>
      <c r="D19" s="12"/>
      <c r="E19" s="26" t="s">
        <v>22</v>
      </c>
      <c r="F19" s="9"/>
      <c r="G19" s="9"/>
      <c r="H19" s="9"/>
      <c r="I19" s="9"/>
      <c r="J19" s="27" t="s">
        <v>18</v>
      </c>
      <c r="K19" s="8">
        <v>2</v>
      </c>
      <c r="L19" s="22"/>
      <c r="M19" s="24">
        <v>143</v>
      </c>
      <c r="N19" s="51">
        <f t="shared" si="0"/>
        <v>286</v>
      </c>
    </row>
    <row r="20" spans="1:14" x14ac:dyDescent="0.25">
      <c r="A20" s="12"/>
      <c r="B20" s="57"/>
      <c r="C20" s="56"/>
      <c r="D20" s="12"/>
      <c r="E20" s="28" t="s">
        <v>23</v>
      </c>
      <c r="F20" s="9"/>
      <c r="G20" s="9"/>
      <c r="H20" s="9"/>
      <c r="I20" s="9"/>
      <c r="J20" s="27" t="s">
        <v>24</v>
      </c>
      <c r="K20" s="8">
        <v>28</v>
      </c>
      <c r="L20" s="22"/>
      <c r="M20" s="24">
        <v>440</v>
      </c>
      <c r="N20" s="51">
        <f t="shared" si="0"/>
        <v>12320</v>
      </c>
    </row>
    <row r="21" spans="1:14" x14ac:dyDescent="0.25">
      <c r="A21" s="12"/>
      <c r="B21" s="57"/>
      <c r="C21" s="56"/>
      <c r="D21" s="12"/>
      <c r="E21" s="29" t="s">
        <v>25</v>
      </c>
      <c r="F21" s="30"/>
      <c r="G21" s="30"/>
      <c r="H21" s="30"/>
      <c r="I21" s="30"/>
      <c r="J21" s="31" t="s">
        <v>18</v>
      </c>
      <c r="K21" s="32">
        <v>6</v>
      </c>
      <c r="L21" s="15"/>
      <c r="M21" s="16">
        <v>115</v>
      </c>
      <c r="N21" s="51">
        <f t="shared" si="0"/>
        <v>690</v>
      </c>
    </row>
    <row r="22" spans="1:14" x14ac:dyDescent="0.25">
      <c r="A22" s="12"/>
      <c r="B22" s="57"/>
      <c r="C22" s="56"/>
      <c r="D22" s="33"/>
      <c r="E22" s="34"/>
      <c r="F22" s="15"/>
      <c r="G22" s="15"/>
      <c r="H22" s="15"/>
      <c r="I22" s="15"/>
      <c r="J22" s="12"/>
      <c r="K22" s="12"/>
      <c r="L22" s="15"/>
      <c r="M22" s="16" t="s">
        <v>26</v>
      </c>
      <c r="N22" s="52">
        <f>SUM(N15:N21)</f>
        <v>26526</v>
      </c>
    </row>
    <row r="23" spans="1:14" x14ac:dyDescent="0.25">
      <c r="A23" s="12"/>
      <c r="B23" s="57"/>
      <c r="C23" s="56"/>
      <c r="D23" s="20" t="s">
        <v>27</v>
      </c>
      <c r="E23" s="36" t="s">
        <v>28</v>
      </c>
      <c r="F23" s="15"/>
      <c r="G23" s="15"/>
      <c r="H23" s="15"/>
      <c r="I23" s="15"/>
      <c r="J23" s="12" t="s">
        <v>29</v>
      </c>
      <c r="K23" s="12">
        <v>0.28000000000000003</v>
      </c>
      <c r="L23" s="17"/>
      <c r="M23" s="19">
        <v>28072.7</v>
      </c>
      <c r="N23" s="53">
        <f>M23*K23</f>
        <v>7860.3560000000007</v>
      </c>
    </row>
    <row r="24" spans="1:14" x14ac:dyDescent="0.25">
      <c r="A24" s="12"/>
      <c r="B24" s="57"/>
      <c r="C24" s="56"/>
      <c r="D24" s="20" t="s">
        <v>30</v>
      </c>
      <c r="E24" s="28" t="s">
        <v>31</v>
      </c>
      <c r="F24" s="9"/>
      <c r="G24" s="9"/>
      <c r="H24" s="9"/>
      <c r="I24" s="9"/>
      <c r="J24" s="27" t="s">
        <v>18</v>
      </c>
      <c r="K24" s="8">
        <v>6</v>
      </c>
      <c r="L24" s="9"/>
      <c r="M24" s="26">
        <v>485.05</v>
      </c>
      <c r="N24" s="53">
        <f>M24*K24</f>
        <v>2910.3</v>
      </c>
    </row>
    <row r="25" spans="1:14" x14ac:dyDescent="0.25">
      <c r="A25" s="12"/>
      <c r="B25" s="57"/>
      <c r="C25" s="56"/>
      <c r="D25" s="12"/>
      <c r="E25" s="26"/>
      <c r="F25" s="9"/>
      <c r="G25" s="9"/>
      <c r="H25" s="9"/>
      <c r="I25" s="9"/>
      <c r="J25" s="8"/>
      <c r="K25" s="8"/>
      <c r="L25" s="9"/>
      <c r="M25" s="21" t="s">
        <v>26</v>
      </c>
      <c r="N25" s="53">
        <f>SUM(N23:N24)</f>
        <v>10770.656000000001</v>
      </c>
    </row>
    <row r="26" spans="1:14" x14ac:dyDescent="0.25">
      <c r="A26" s="12"/>
      <c r="B26" s="58"/>
      <c r="C26" s="56"/>
      <c r="D26" s="12"/>
      <c r="E26" s="21"/>
      <c r="F26" s="22"/>
      <c r="G26" s="22"/>
      <c r="H26" s="22"/>
      <c r="I26" s="22"/>
      <c r="J26" s="25"/>
      <c r="K26" s="25"/>
      <c r="L26" s="22"/>
      <c r="M26" s="16" t="s">
        <v>32</v>
      </c>
      <c r="N26" s="53">
        <f>0.85*N25</f>
        <v>9155.0576000000001</v>
      </c>
    </row>
    <row r="27" spans="1:14" x14ac:dyDescent="0.25">
      <c r="A27" s="12"/>
      <c r="B27" s="57"/>
      <c r="C27" s="56"/>
      <c r="D27" s="12"/>
      <c r="E27" s="21"/>
      <c r="F27" s="22"/>
      <c r="G27" s="22"/>
      <c r="H27" s="22"/>
      <c r="I27" s="22"/>
      <c r="J27" s="25"/>
      <c r="K27" s="25"/>
      <c r="L27" s="22"/>
      <c r="M27" s="16" t="s">
        <v>33</v>
      </c>
      <c r="N27" s="53">
        <f>N25+N26</f>
        <v>19925.713600000003</v>
      </c>
    </row>
    <row r="28" spans="1:14" x14ac:dyDescent="0.25">
      <c r="A28" s="12"/>
      <c r="B28" s="57"/>
      <c r="C28" s="56"/>
      <c r="D28" s="12"/>
      <c r="E28" s="21"/>
      <c r="F28" s="22"/>
      <c r="G28" s="22"/>
      <c r="H28" s="22"/>
      <c r="I28" s="22"/>
      <c r="J28" s="23"/>
      <c r="K28" s="25"/>
      <c r="L28" s="22"/>
      <c r="M28" s="15" t="s">
        <v>34</v>
      </c>
      <c r="N28" s="53">
        <f>N27+N22</f>
        <v>46451.713600000003</v>
      </c>
    </row>
    <row r="29" spans="1:14" x14ac:dyDescent="0.25">
      <c r="A29" s="12"/>
      <c r="B29" s="57"/>
      <c r="C29" s="56"/>
      <c r="D29" s="12"/>
      <c r="E29" s="15"/>
      <c r="F29" s="15"/>
      <c r="G29" s="15"/>
      <c r="H29" s="15"/>
      <c r="I29" s="15"/>
      <c r="J29" s="12"/>
      <c r="K29" s="12"/>
      <c r="L29" s="15"/>
      <c r="M29" s="37">
        <v>0.1</v>
      </c>
      <c r="N29" s="53">
        <f>N28*1.1</f>
        <v>51096.88496000001</v>
      </c>
    </row>
    <row r="30" spans="1:14" x14ac:dyDescent="0.25">
      <c r="A30" s="55">
        <v>2</v>
      </c>
      <c r="B30" s="42" t="s">
        <v>53</v>
      </c>
      <c r="C30" s="15"/>
      <c r="D30" s="33"/>
      <c r="E30" s="34" t="s">
        <v>41</v>
      </c>
      <c r="F30" s="15"/>
      <c r="G30" s="15"/>
      <c r="H30" s="15"/>
      <c r="I30" s="15"/>
      <c r="J30" s="12"/>
      <c r="K30" s="12"/>
      <c r="L30" s="15"/>
      <c r="M30" s="16"/>
      <c r="N30" s="35"/>
    </row>
    <row r="31" spans="1:14" x14ac:dyDescent="0.25">
      <c r="A31" s="55"/>
      <c r="B31" s="38"/>
      <c r="C31" s="15"/>
      <c r="D31" s="12"/>
      <c r="E31" s="19" t="s">
        <v>42</v>
      </c>
      <c r="F31" s="15"/>
      <c r="G31" s="15"/>
      <c r="H31" s="15"/>
      <c r="I31" s="15"/>
      <c r="J31" s="20" t="s">
        <v>24</v>
      </c>
      <c r="K31" s="12">
        <v>50</v>
      </c>
      <c r="L31" s="15"/>
      <c r="M31" s="16">
        <v>6</v>
      </c>
      <c r="N31" s="35">
        <f>M31*K31</f>
        <v>300</v>
      </c>
    </row>
    <row r="32" spans="1:14" x14ac:dyDescent="0.25">
      <c r="A32" s="55"/>
      <c r="B32" s="39"/>
      <c r="C32" s="15"/>
      <c r="D32" s="12"/>
      <c r="E32" s="19" t="s">
        <v>43</v>
      </c>
      <c r="F32" s="15"/>
      <c r="G32" s="15"/>
      <c r="H32" s="15"/>
      <c r="I32" s="15"/>
      <c r="J32" s="20" t="s">
        <v>18</v>
      </c>
      <c r="K32" s="12">
        <v>90</v>
      </c>
      <c r="L32" s="15"/>
      <c r="M32" s="16">
        <v>89</v>
      </c>
      <c r="N32" s="35">
        <f>M32*K32</f>
        <v>8010</v>
      </c>
    </row>
    <row r="33" spans="1:14" x14ac:dyDescent="0.25">
      <c r="A33" s="55"/>
      <c r="B33" s="39"/>
      <c r="C33" s="15"/>
      <c r="D33" s="12"/>
      <c r="E33" s="19" t="s">
        <v>44</v>
      </c>
      <c r="F33" s="15"/>
      <c r="G33" s="15"/>
      <c r="H33" s="15"/>
      <c r="I33" s="15"/>
      <c r="J33" s="20" t="s">
        <v>24</v>
      </c>
      <c r="K33" s="12">
        <v>10</v>
      </c>
      <c r="L33" s="15"/>
      <c r="M33" s="16">
        <v>40</v>
      </c>
      <c r="N33" s="35">
        <f>M33*K33</f>
        <v>400</v>
      </c>
    </row>
    <row r="34" spans="1:14" x14ac:dyDescent="0.25">
      <c r="A34" s="55"/>
      <c r="B34" s="39"/>
      <c r="C34" s="15"/>
      <c r="D34" s="12"/>
      <c r="E34" s="15"/>
      <c r="F34" s="15"/>
      <c r="G34" s="15"/>
      <c r="H34" s="15"/>
      <c r="I34" s="15"/>
      <c r="J34" s="12"/>
      <c r="K34" s="12"/>
      <c r="L34" s="15"/>
      <c r="M34" s="16" t="s">
        <v>26</v>
      </c>
      <c r="N34" s="35">
        <f>SUM(N31:N33)</f>
        <v>8710</v>
      </c>
    </row>
    <row r="35" spans="1:14" x14ac:dyDescent="0.25">
      <c r="A35" s="55"/>
      <c r="B35" s="39"/>
      <c r="C35" s="15"/>
      <c r="D35" s="12" t="s">
        <v>45</v>
      </c>
      <c r="E35" s="15" t="s">
        <v>46</v>
      </c>
      <c r="F35" s="15"/>
      <c r="G35" s="15"/>
      <c r="H35" s="15"/>
      <c r="I35" s="15"/>
      <c r="J35" s="12" t="s">
        <v>29</v>
      </c>
      <c r="K35" s="12">
        <v>0.5</v>
      </c>
      <c r="L35" s="15"/>
      <c r="M35" s="16">
        <v>745.81</v>
      </c>
      <c r="N35" s="35">
        <f>M35*K35</f>
        <v>372.90499999999997</v>
      </c>
    </row>
    <row r="36" spans="1:14" x14ac:dyDescent="0.25">
      <c r="A36" s="55"/>
      <c r="B36" s="39"/>
      <c r="C36" s="15"/>
      <c r="D36" s="12" t="s">
        <v>47</v>
      </c>
      <c r="E36" s="15" t="s">
        <v>48</v>
      </c>
      <c r="F36" s="15"/>
      <c r="G36" s="15"/>
      <c r="H36" s="15"/>
      <c r="I36" s="15"/>
      <c r="J36" s="12" t="s">
        <v>49</v>
      </c>
      <c r="K36" s="12">
        <v>0.9</v>
      </c>
      <c r="L36" s="15"/>
      <c r="M36" s="16">
        <v>12362.03</v>
      </c>
      <c r="N36" s="35">
        <f>M36*K36</f>
        <v>11125.827000000001</v>
      </c>
    </row>
    <row r="37" spans="1:14" x14ac:dyDescent="0.25">
      <c r="A37" s="55"/>
      <c r="B37" s="39"/>
      <c r="C37" s="15"/>
      <c r="D37" s="12" t="s">
        <v>50</v>
      </c>
      <c r="E37" s="15" t="s">
        <v>51</v>
      </c>
      <c r="F37" s="15"/>
      <c r="G37" s="15"/>
      <c r="H37" s="15"/>
      <c r="I37" s="15"/>
      <c r="J37" s="12" t="s">
        <v>29</v>
      </c>
      <c r="K37" s="12">
        <v>0.1</v>
      </c>
      <c r="L37" s="15"/>
      <c r="M37" s="16">
        <v>7453.27</v>
      </c>
      <c r="N37" s="35">
        <f>M37*K37</f>
        <v>745.32700000000011</v>
      </c>
    </row>
    <row r="38" spans="1:14" x14ac:dyDescent="0.25">
      <c r="A38" s="55"/>
      <c r="B38" s="39"/>
      <c r="C38" s="15"/>
      <c r="D38" s="12"/>
      <c r="E38" s="15"/>
      <c r="F38" s="15"/>
      <c r="G38" s="15"/>
      <c r="H38" s="15"/>
      <c r="I38" s="15"/>
      <c r="J38" s="12"/>
      <c r="K38" s="12"/>
      <c r="L38" s="15"/>
      <c r="M38" s="16" t="s">
        <v>26</v>
      </c>
      <c r="N38" s="35">
        <f>SUM(N35:N37)</f>
        <v>12244.059000000001</v>
      </c>
    </row>
    <row r="39" spans="1:14" x14ac:dyDescent="0.25">
      <c r="A39" s="55"/>
      <c r="B39" s="39"/>
      <c r="C39" s="15"/>
      <c r="D39" s="12"/>
      <c r="E39" s="15"/>
      <c r="F39" s="15"/>
      <c r="G39" s="15"/>
      <c r="H39" s="15"/>
      <c r="I39" s="15"/>
      <c r="J39" s="12"/>
      <c r="K39" s="12"/>
      <c r="L39" s="15"/>
      <c r="M39" s="16" t="s">
        <v>32</v>
      </c>
      <c r="N39" s="35">
        <f>N38*0.85</f>
        <v>10407.450150000001</v>
      </c>
    </row>
    <row r="40" spans="1:14" x14ac:dyDescent="0.25">
      <c r="A40" s="55"/>
      <c r="B40" s="17"/>
      <c r="C40" s="15"/>
      <c r="D40" s="12"/>
      <c r="E40" s="15"/>
      <c r="F40" s="15"/>
      <c r="G40" s="15"/>
      <c r="H40" s="15"/>
      <c r="I40" s="15"/>
      <c r="J40" s="12"/>
      <c r="K40" s="12"/>
      <c r="L40" s="15"/>
      <c r="M40" s="16" t="s">
        <v>33</v>
      </c>
      <c r="N40" s="35">
        <f>SUM(N38:N39)</f>
        <v>22651.509150000002</v>
      </c>
    </row>
    <row r="41" spans="1:14" x14ac:dyDescent="0.25">
      <c r="A41" s="55"/>
      <c r="B41" s="17"/>
      <c r="C41" s="15"/>
      <c r="D41" s="12"/>
      <c r="E41" s="15"/>
      <c r="F41" s="15"/>
      <c r="G41" s="15"/>
      <c r="H41" s="15"/>
      <c r="I41" s="15"/>
      <c r="J41" s="12"/>
      <c r="K41" s="12"/>
      <c r="L41" s="15"/>
      <c r="M41" s="16" t="s">
        <v>34</v>
      </c>
      <c r="N41" s="35">
        <f>N40+N34</f>
        <v>31361.509150000002</v>
      </c>
    </row>
    <row r="42" spans="1:14" x14ac:dyDescent="0.25">
      <c r="A42" s="55"/>
      <c r="B42" s="17"/>
      <c r="C42" s="15"/>
      <c r="D42" s="12"/>
      <c r="E42" s="15"/>
      <c r="F42" s="15"/>
      <c r="G42" s="15"/>
      <c r="H42" s="15"/>
      <c r="I42" s="15"/>
      <c r="J42" s="12"/>
      <c r="K42" s="12"/>
      <c r="L42" s="15"/>
      <c r="M42" s="54">
        <v>0.1</v>
      </c>
      <c r="N42" s="35">
        <f>N41*1.1</f>
        <v>34497.660065000004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2016-03-20T02:40:57Z</dcterms:modified>
</cp:coreProperties>
</file>